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R:\Internal Audit\IAWorkpapers\Family of Parishes Presentation\Presentation July 12.2022\"/>
    </mc:Choice>
  </mc:AlternateContent>
  <xr:revisionPtr revIDLastSave="0" documentId="13_ncr:1_{66629438-A2B9-49E1-9879-B1DEBD438BE1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Appendix A Ex" sheetId="2" r:id="rId1"/>
    <sheet name="Appendix A Template" sheetId="5" r:id="rId2"/>
    <sheet name="Appendix B Example" sheetId="4" r:id="rId3"/>
    <sheet name="Appendix B Template" sheetId="6" r:id="rId4"/>
    <sheet name="Whos Where Large Parish Ex" sheetId="3" r:id="rId5"/>
    <sheet name="Who's Where Template" sheetId="7" r:id="rId6"/>
  </sheets>
  <definedNames>
    <definedName name="_xlnm.Print_Area" localSheetId="0">'Appendix A Ex'!$B$1:$K$64</definedName>
    <definedName name="_xlnm.Print_Area" localSheetId="2">'Appendix B Example'!$B$1:$K$51</definedName>
    <definedName name="_xlnm.Print_Area" localSheetId="4">'Whos Where Large Parish Ex'!$B$1:$N$51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6" l="1"/>
  <c r="D68" i="6"/>
  <c r="D67" i="6"/>
  <c r="D66" i="6"/>
  <c r="D9" i="6"/>
  <c r="D10" i="6"/>
  <c r="D11" i="6"/>
  <c r="G11" i="6" s="1"/>
  <c r="D7" i="7"/>
  <c r="E14" i="7"/>
  <c r="D15" i="7"/>
  <c r="D18" i="7" s="1"/>
  <c r="E13" i="7"/>
  <c r="E12" i="7"/>
  <c r="E11" i="7"/>
  <c r="F7" i="7"/>
  <c r="F6" i="7"/>
  <c r="G6" i="7"/>
  <c r="H6" i="7"/>
  <c r="I6" i="7"/>
  <c r="J6" i="7"/>
  <c r="F4" i="7"/>
  <c r="G4" i="7"/>
  <c r="H4" i="7"/>
  <c r="I4" i="7"/>
  <c r="J4" i="7"/>
  <c r="F5" i="7"/>
  <c r="G5" i="7"/>
  <c r="H5" i="7"/>
  <c r="I5" i="7"/>
  <c r="J5" i="7"/>
  <c r="E5" i="7"/>
  <c r="E4" i="7"/>
  <c r="E6" i="7"/>
  <c r="F50" i="6"/>
  <c r="G46" i="6"/>
  <c r="G52" i="6" s="1"/>
  <c r="H46" i="6"/>
  <c r="H52" i="6" s="1"/>
  <c r="I46" i="6"/>
  <c r="I52" i="6" s="1"/>
  <c r="J46" i="6"/>
  <c r="J52" i="6" s="1"/>
  <c r="K46" i="6"/>
  <c r="K52" i="6" s="1"/>
  <c r="F46" i="6"/>
  <c r="F39" i="6"/>
  <c r="K35" i="6"/>
  <c r="K41" i="6" s="1"/>
  <c r="G35" i="6"/>
  <c r="G41" i="6" s="1"/>
  <c r="H35" i="6"/>
  <c r="H41" i="6" s="1"/>
  <c r="I35" i="6"/>
  <c r="I41" i="6" s="1"/>
  <c r="J35" i="6"/>
  <c r="J41" i="6" s="1"/>
  <c r="F35" i="6"/>
  <c r="F19" i="6"/>
  <c r="F22" i="6" s="1"/>
  <c r="G15" i="6"/>
  <c r="H15" i="6"/>
  <c r="I15" i="6"/>
  <c r="J15" i="6"/>
  <c r="K15" i="6"/>
  <c r="F15" i="6"/>
  <c r="F79" i="6"/>
  <c r="F78" i="6"/>
  <c r="F77" i="6"/>
  <c r="F76" i="6"/>
  <c r="D62" i="6"/>
  <c r="D52" i="6"/>
  <c r="D41" i="6"/>
  <c r="K31" i="6"/>
  <c r="K32" i="6" s="1"/>
  <c r="J31" i="6"/>
  <c r="J32" i="6" s="1"/>
  <c r="I31" i="6"/>
  <c r="I32" i="6" s="1"/>
  <c r="H31" i="6"/>
  <c r="H32" i="6" s="1"/>
  <c r="G31" i="6"/>
  <c r="G32" i="6" s="1"/>
  <c r="F31" i="6"/>
  <c r="F32" i="6" s="1"/>
  <c r="D21" i="6"/>
  <c r="D55" i="2"/>
  <c r="D51" i="2"/>
  <c r="D39" i="2"/>
  <c r="D35" i="2"/>
  <c r="F59" i="5"/>
  <c r="K55" i="5"/>
  <c r="G55" i="5"/>
  <c r="H55" i="5"/>
  <c r="I55" i="5"/>
  <c r="J55" i="5"/>
  <c r="F55" i="5"/>
  <c r="G51" i="5"/>
  <c r="H51" i="5"/>
  <c r="I51" i="5"/>
  <c r="J51" i="5"/>
  <c r="K51" i="5"/>
  <c r="F51" i="5"/>
  <c r="D45" i="5"/>
  <c r="F43" i="5"/>
  <c r="G39" i="5"/>
  <c r="H39" i="5"/>
  <c r="I39" i="5"/>
  <c r="J39" i="5"/>
  <c r="K39" i="5"/>
  <c r="F39" i="5"/>
  <c r="G35" i="5"/>
  <c r="H35" i="5"/>
  <c r="I35" i="5"/>
  <c r="J35" i="5"/>
  <c r="K35" i="5"/>
  <c r="F35" i="5"/>
  <c r="F21" i="5"/>
  <c r="G16" i="5"/>
  <c r="H16" i="5"/>
  <c r="I16" i="5"/>
  <c r="J16" i="5"/>
  <c r="K16" i="5"/>
  <c r="F16" i="5"/>
  <c r="G12" i="5"/>
  <c r="H12" i="5"/>
  <c r="I12" i="5"/>
  <c r="J12" i="5"/>
  <c r="K12" i="5"/>
  <c r="G8" i="5"/>
  <c r="H8" i="5"/>
  <c r="I8" i="5"/>
  <c r="J8" i="5"/>
  <c r="K8" i="5"/>
  <c r="G7" i="5"/>
  <c r="H7" i="5"/>
  <c r="I7" i="5"/>
  <c r="J7" i="5"/>
  <c r="K7" i="5"/>
  <c r="F7" i="5"/>
  <c r="D61" i="5"/>
  <c r="D29" i="5"/>
  <c r="F12" i="5"/>
  <c r="F8" i="5"/>
  <c r="I9" i="6" l="1"/>
  <c r="D55" i="6"/>
  <c r="G10" i="6"/>
  <c r="F11" i="6"/>
  <c r="H9" i="6"/>
  <c r="J9" i="6"/>
  <c r="H10" i="6"/>
  <c r="G9" i="6"/>
  <c r="K11" i="6"/>
  <c r="F10" i="6"/>
  <c r="J11" i="6"/>
  <c r="K10" i="6"/>
  <c r="I11" i="6"/>
  <c r="I21" i="6" s="1"/>
  <c r="F9" i="6"/>
  <c r="J10" i="6"/>
  <c r="H11" i="6"/>
  <c r="H21" i="6" s="1"/>
  <c r="K9" i="6"/>
  <c r="I10" i="6"/>
  <c r="K21" i="6"/>
  <c r="J21" i="6"/>
  <c r="K45" i="5"/>
  <c r="G7" i="7"/>
  <c r="I7" i="7"/>
  <c r="H61" i="5"/>
  <c r="J7" i="7"/>
  <c r="J18" i="7" s="1"/>
  <c r="I61" i="5"/>
  <c r="H7" i="7"/>
  <c r="H18" i="7" s="1"/>
  <c r="I18" i="7"/>
  <c r="E7" i="7"/>
  <c r="G18" i="7"/>
  <c r="F18" i="7"/>
  <c r="E15" i="7"/>
  <c r="D70" i="6"/>
  <c r="F41" i="6"/>
  <c r="G21" i="6"/>
  <c r="F21" i="6"/>
  <c r="F55" i="6"/>
  <c r="F52" i="6"/>
  <c r="G55" i="6"/>
  <c r="D71" i="6" s="1"/>
  <c r="D69" i="6"/>
  <c r="J55" i="6"/>
  <c r="D74" i="6" s="1"/>
  <c r="K55" i="6"/>
  <c r="D75" i="6" s="1"/>
  <c r="K61" i="5"/>
  <c r="J61" i="5"/>
  <c r="G61" i="5"/>
  <c r="G45" i="5"/>
  <c r="D64" i="5"/>
  <c r="I45" i="5"/>
  <c r="H45" i="5"/>
  <c r="I29" i="5"/>
  <c r="H29" i="5"/>
  <c r="J45" i="5"/>
  <c r="F45" i="5"/>
  <c r="F29" i="5"/>
  <c r="F61" i="5"/>
  <c r="K29" i="5"/>
  <c r="J29" i="5"/>
  <c r="G29" i="5"/>
  <c r="J4" i="3"/>
  <c r="J6" i="3"/>
  <c r="I6" i="3"/>
  <c r="H6" i="3"/>
  <c r="G6" i="3"/>
  <c r="F6" i="3"/>
  <c r="E6" i="3"/>
  <c r="I4" i="3"/>
  <c r="H4" i="3"/>
  <c r="E14" i="3"/>
  <c r="G4" i="3"/>
  <c r="E4" i="3"/>
  <c r="F46" i="4"/>
  <c r="F48" i="4" s="1"/>
  <c r="K42" i="4"/>
  <c r="J42" i="4"/>
  <c r="I42" i="4"/>
  <c r="G42" i="4"/>
  <c r="F42" i="4"/>
  <c r="K31" i="4"/>
  <c r="G31" i="4"/>
  <c r="F31" i="4"/>
  <c r="F15" i="4"/>
  <c r="K11" i="4"/>
  <c r="J11" i="4"/>
  <c r="I11" i="4"/>
  <c r="H11" i="4"/>
  <c r="F11" i="4"/>
  <c r="F59" i="2"/>
  <c r="D59" i="2"/>
  <c r="F43" i="2"/>
  <c r="F21" i="2"/>
  <c r="H55" i="6" l="1"/>
  <c r="D72" i="6" s="1"/>
  <c r="I55" i="6"/>
  <c r="D73" i="6" s="1"/>
  <c r="D82" i="6" s="1"/>
  <c r="E18" i="7"/>
  <c r="K64" i="5"/>
  <c r="J64" i="5"/>
  <c r="H64" i="5"/>
  <c r="G64" i="5"/>
  <c r="I64" i="5"/>
  <c r="F64" i="5"/>
  <c r="D14" i="3"/>
  <c r="H48" i="4" l="1"/>
  <c r="I48" i="4"/>
  <c r="J48" i="4"/>
  <c r="K48" i="4"/>
  <c r="G48" i="4"/>
  <c r="K37" i="4"/>
  <c r="J37" i="4"/>
  <c r="I37" i="4"/>
  <c r="H37" i="4"/>
  <c r="G37" i="4"/>
  <c r="E12" i="3" l="1"/>
  <c r="D11" i="3"/>
  <c r="D13" i="3"/>
  <c r="E13" i="3" s="1"/>
  <c r="D5" i="3"/>
  <c r="E11" i="3" l="1"/>
  <c r="E15" i="3" s="1"/>
  <c r="D15" i="3"/>
  <c r="D7" i="3"/>
  <c r="I5" i="3"/>
  <c r="I7" i="3" s="1"/>
  <c r="I18" i="3" s="1"/>
  <c r="H5" i="3"/>
  <c r="H7" i="3" s="1"/>
  <c r="H18" i="3" s="1"/>
  <c r="G5" i="3"/>
  <c r="G7" i="3" s="1"/>
  <c r="G18" i="3" s="1"/>
  <c r="F5" i="3"/>
  <c r="F7" i="3" s="1"/>
  <c r="F18" i="3" s="1"/>
  <c r="J5" i="3"/>
  <c r="J7" i="3" s="1"/>
  <c r="J18" i="3" s="1"/>
  <c r="E5" i="3"/>
  <c r="E7" i="3" s="1"/>
  <c r="K15" i="2"/>
  <c r="K16" i="2" s="1"/>
  <c r="K11" i="2"/>
  <c r="K12" i="2" s="1"/>
  <c r="D45" i="2"/>
  <c r="D29" i="2"/>
  <c r="D61" i="2"/>
  <c r="K54" i="2"/>
  <c r="J54" i="2"/>
  <c r="J55" i="2" s="1"/>
  <c r="I54" i="2"/>
  <c r="I55" i="2" s="1"/>
  <c r="I61" i="2" s="1"/>
  <c r="H54" i="2"/>
  <c r="H55" i="2" s="1"/>
  <c r="H61" i="2" s="1"/>
  <c r="G54" i="2"/>
  <c r="G55" i="2" s="1"/>
  <c r="F54" i="2"/>
  <c r="F55" i="2" s="1"/>
  <c r="K50" i="2"/>
  <c r="K51" i="2" s="1"/>
  <c r="K61" i="2" s="1"/>
  <c r="J50" i="2"/>
  <c r="J51" i="2" s="1"/>
  <c r="I50" i="2"/>
  <c r="H50" i="2"/>
  <c r="G50" i="2"/>
  <c r="G51" i="2" s="1"/>
  <c r="G61" i="2" s="1"/>
  <c r="F50" i="2"/>
  <c r="F51" i="2" s="1"/>
  <c r="K38" i="2"/>
  <c r="K39" i="2" s="1"/>
  <c r="K45" i="2" s="1"/>
  <c r="J38" i="2"/>
  <c r="J39" i="2" s="1"/>
  <c r="I38" i="2"/>
  <c r="I39" i="2" s="1"/>
  <c r="I45" i="2" s="1"/>
  <c r="H38" i="2"/>
  <c r="H39" i="2" s="1"/>
  <c r="G38" i="2"/>
  <c r="G39" i="2" s="1"/>
  <c r="F38" i="2"/>
  <c r="F39" i="2" s="1"/>
  <c r="K34" i="2"/>
  <c r="J34" i="2"/>
  <c r="J35" i="2" s="1"/>
  <c r="I34" i="2"/>
  <c r="I35" i="2" s="1"/>
  <c r="H34" i="2"/>
  <c r="H35" i="2" s="1"/>
  <c r="G34" i="2"/>
  <c r="G35" i="2" s="1"/>
  <c r="F34" i="2"/>
  <c r="F35" i="2" s="1"/>
  <c r="J15" i="2"/>
  <c r="J16" i="2" s="1"/>
  <c r="I15" i="2"/>
  <c r="I16" i="2" s="1"/>
  <c r="H15" i="2"/>
  <c r="H16" i="2" s="1"/>
  <c r="G15" i="2"/>
  <c r="G16" i="2" s="1"/>
  <c r="F15" i="2"/>
  <c r="F16" i="2" s="1"/>
  <c r="J11" i="2"/>
  <c r="J12" i="2" s="1"/>
  <c r="I11" i="2"/>
  <c r="H11" i="2"/>
  <c r="G11" i="2"/>
  <c r="G12" i="2" s="1"/>
  <c r="F11" i="2"/>
  <c r="F12" i="2" s="1"/>
  <c r="G45" i="2" l="1"/>
  <c r="H45" i="2"/>
  <c r="F61" i="2"/>
  <c r="E18" i="3"/>
  <c r="F45" i="2"/>
  <c r="J61" i="2"/>
  <c r="I12" i="2"/>
  <c r="H12" i="2"/>
  <c r="J45" i="2"/>
  <c r="D18" i="3"/>
  <c r="D64" i="2"/>
  <c r="K51" i="4"/>
  <c r="D51" i="4"/>
  <c r="F73" i="4"/>
  <c r="F72" i="4"/>
  <c r="F71" i="4"/>
  <c r="D54" i="4"/>
  <c r="F70" i="4" s="1"/>
  <c r="D48" i="4"/>
  <c r="K17" i="4"/>
  <c r="D37" i="4"/>
  <c r="D17" i="4"/>
  <c r="F35" i="4"/>
  <c r="K27" i="4"/>
  <c r="K28" i="4" s="1"/>
  <c r="J27" i="4"/>
  <c r="J28" i="4" s="1"/>
  <c r="I27" i="4"/>
  <c r="I28" i="4" s="1"/>
  <c r="H27" i="4"/>
  <c r="H28" i="4" s="1"/>
  <c r="G27" i="4"/>
  <c r="G28" i="4" s="1"/>
  <c r="F27" i="4"/>
  <c r="F28" i="4" s="1"/>
  <c r="K6" i="4"/>
  <c r="J6" i="4"/>
  <c r="J7" i="4" s="1"/>
  <c r="J51" i="4" s="1"/>
  <c r="I6" i="4"/>
  <c r="I7" i="4" s="1"/>
  <c r="I51" i="4" s="1"/>
  <c r="H6" i="4"/>
  <c r="H7" i="4" s="1"/>
  <c r="H51" i="4" s="1"/>
  <c r="G6" i="4"/>
  <c r="G7" i="4" s="1"/>
  <c r="G17" i="4" s="1"/>
  <c r="F6" i="4"/>
  <c r="F7" i="4" s="1"/>
  <c r="D62" i="4" s="1"/>
  <c r="F17" i="4"/>
  <c r="J17" i="4" l="1"/>
  <c r="I17" i="4"/>
  <c r="H17" i="4"/>
  <c r="G51" i="4"/>
  <c r="D65" i="4" s="1"/>
  <c r="D63" i="4"/>
  <c r="F37" i="4"/>
  <c r="D64" i="4"/>
  <c r="D61" i="4"/>
  <c r="F51" i="4"/>
  <c r="D58" i="4"/>
  <c r="F76" i="4"/>
  <c r="D68" i="4"/>
  <c r="D69" i="4"/>
  <c r="D67" i="4"/>
  <c r="D66" i="4"/>
  <c r="F18" i="4"/>
  <c r="D76" i="4" l="1"/>
  <c r="G6" i="2"/>
  <c r="H6" i="2"/>
  <c r="H7" i="2" s="1"/>
  <c r="I6" i="2"/>
  <c r="J6" i="2"/>
  <c r="J7" i="2" s="1"/>
  <c r="K6" i="2"/>
  <c r="K8" i="2" s="1"/>
  <c r="K29" i="2" s="1"/>
  <c r="F6" i="2"/>
  <c r="F8" i="2" l="1"/>
  <c r="F7" i="2"/>
  <c r="G8" i="2"/>
  <c r="G7" i="2"/>
  <c r="J8" i="2"/>
  <c r="J29" i="2" s="1"/>
  <c r="I8" i="2"/>
  <c r="H8" i="2"/>
  <c r="H29" i="2" s="1"/>
  <c r="F29" i="2" l="1"/>
  <c r="I29" i="2"/>
  <c r="I64" i="2" s="1"/>
  <c r="G29" i="2"/>
  <c r="F64" i="2"/>
  <c r="K64" i="2"/>
  <c r="G64" i="2"/>
  <c r="J64" i="2"/>
  <c r="H64" i="2"/>
</calcChain>
</file>

<file path=xl/sharedStrings.xml><?xml version="1.0" encoding="utf-8"?>
<sst xmlns="http://schemas.openxmlformats.org/spreadsheetml/2006/main" count="455" uniqueCount="105">
  <si>
    <t>Gross Wages</t>
  </si>
  <si>
    <t>Parish A</t>
  </si>
  <si>
    <t>Parish B</t>
  </si>
  <si>
    <t>Parish C</t>
  </si>
  <si>
    <t>Parish D</t>
  </si>
  <si>
    <t>Parish E</t>
  </si>
  <si>
    <t>Parish F</t>
  </si>
  <si>
    <t>Pastor</t>
  </si>
  <si>
    <t>Total</t>
  </si>
  <si>
    <t xml:space="preserve">Total </t>
  </si>
  <si>
    <t>Total for Wages, SS &amp; Medicare</t>
  </si>
  <si>
    <t>Regular Help</t>
  </si>
  <si>
    <t>Shared Services - Regular Help Business Administration</t>
  </si>
  <si>
    <t>Shared Services - Regular Clergy</t>
  </si>
  <si>
    <t>* - on Payroll Summary</t>
  </si>
  <si>
    <t>Total Social Security</t>
  </si>
  <si>
    <t>Total Medicare</t>
  </si>
  <si>
    <t>SS Dept Total*</t>
  </si>
  <si>
    <t>Percentage of Expenses - Regular Clergy</t>
  </si>
  <si>
    <t>Percentage of Expenses - Regular Help Business Administration</t>
  </si>
  <si>
    <t>Other Departments - Parish A only</t>
  </si>
  <si>
    <t>Shared Services Department</t>
  </si>
  <si>
    <t>Percentage of Expenses - Regular Help</t>
  </si>
  <si>
    <t>Wage Garnishments</t>
  </si>
  <si>
    <t>403B</t>
  </si>
  <si>
    <t>Roth</t>
  </si>
  <si>
    <t>MedPTX/Health Insurance</t>
  </si>
  <si>
    <t>Wage Garnishment Wage 1</t>
  </si>
  <si>
    <t>total</t>
  </si>
  <si>
    <t>Amounts Per Payroll Summary</t>
  </si>
  <si>
    <t>Journal Entry</t>
  </si>
  <si>
    <t>4050.10 Salaries Regular Help</t>
  </si>
  <si>
    <t>4000.10 Salaries - Regular Clergy</t>
  </si>
  <si>
    <t>4060.10 Social Security - Employer Share</t>
  </si>
  <si>
    <t>4061.10 Medicare - Employer Share</t>
  </si>
  <si>
    <t>1211.10 Shared Services Parish B</t>
  </si>
  <si>
    <t>1212.10 Shared Services Parish C</t>
  </si>
  <si>
    <t>1213.10 Shared Service Parish D</t>
  </si>
  <si>
    <t>1214.10 Shared Services Parish E</t>
  </si>
  <si>
    <t>1215.10 Shared Services Parish F</t>
  </si>
  <si>
    <t>2032 403B Employee Withholding</t>
  </si>
  <si>
    <t>2030 Health Insurance Contributions</t>
  </si>
  <si>
    <t>2014 Wage Garnishment</t>
  </si>
  <si>
    <t>1000.10 Operating account</t>
  </si>
  <si>
    <t xml:space="preserve">Debits </t>
  </si>
  <si>
    <t>Credits</t>
  </si>
  <si>
    <t>2022 Roth Withholding</t>
  </si>
  <si>
    <t>Shared Services - Regular Help Business Administration - Calculated Medicare</t>
  </si>
  <si>
    <t>Employer Taxes Social Security-6.2%</t>
  </si>
  <si>
    <t>Employer Taxes Medicare- 1.45%</t>
  </si>
  <si>
    <t>Ministry Allowance - Shared</t>
  </si>
  <si>
    <t>Shared Services - Faith Formation</t>
  </si>
  <si>
    <t>Employer Taxes - Social Security-6.2%</t>
  </si>
  <si>
    <t>Employer Taxes - Medicare- 1.45%</t>
  </si>
  <si>
    <t>Percentage of Expenses - Faith Formation</t>
  </si>
  <si>
    <t>Total SS</t>
  </si>
  <si>
    <t>Total Med</t>
  </si>
  <si>
    <t>Shared Services - Faith Formation calculated Medicare</t>
  </si>
  <si>
    <t>Regular Help - calculated Medicare</t>
  </si>
  <si>
    <t>Regular Help - calculated SS</t>
  </si>
  <si>
    <t>Shared Services - Faith Formation - Calculated SS</t>
  </si>
  <si>
    <t>Shared Services - Regular Help Business Administration - Calculated SS</t>
  </si>
  <si>
    <t>#</t>
  </si>
  <si>
    <t>@</t>
  </si>
  <si>
    <t>&amp;</t>
  </si>
  <si>
    <t>Agreed to Gross Wages on Payroll Register</t>
  </si>
  <si>
    <t>Ministry Allowance on Payroll Register</t>
  </si>
  <si>
    <t>Calculated based as percentage of gross wages</t>
  </si>
  <si>
    <t>*</t>
  </si>
  <si>
    <t xml:space="preserve">Agrees to Statistical Summary Recap </t>
  </si>
  <si>
    <t>Payroll Calculation for 5/20/2022</t>
  </si>
  <si>
    <t>Jones, Samuel</t>
  </si>
  <si>
    <t>Kielbasa, Karen</t>
  </si>
  <si>
    <t>Diaz, Vincent</t>
  </si>
  <si>
    <t>Roy, Catherine</t>
  </si>
  <si>
    <t>Sanders, Wayne</t>
  </si>
  <si>
    <t>Administration and Payroll Aggregation Fee</t>
  </si>
  <si>
    <t>Employer Contributions</t>
  </si>
  <si>
    <t>Total Employer Contributions</t>
  </si>
  <si>
    <t>Total Defined Contribution Plan</t>
  </si>
  <si>
    <t>Allocation Worksheet - Small Parish</t>
  </si>
  <si>
    <t>Payroll Calculation for 6/23/2022</t>
  </si>
  <si>
    <t>Allocation Worksheet - Large Parish</t>
  </si>
  <si>
    <t>Shared Services - Regular Help Business Admin</t>
  </si>
  <si>
    <t>◆</t>
  </si>
  <si>
    <t>Agreed to Gross Wages on Payroll Summary</t>
  </si>
  <si>
    <t>Agreed to Total Gross Wages on Payroll Register</t>
  </si>
  <si>
    <t>◆@</t>
  </si>
  <si>
    <t>Percentage of Expenses - Regular Help Business Admin</t>
  </si>
  <si>
    <t>Shared Services - Regular Help Business Admin - Calculated Social Security</t>
  </si>
  <si>
    <t>Shared Services - Regular Help Business Admin - Calculated Medicare</t>
  </si>
  <si>
    <t>SS Dept Total</t>
  </si>
  <si>
    <t xml:space="preserve">Medicare Dept totals </t>
  </si>
  <si>
    <t>Who's Where Journal Entry Example: Large Parish Allocation</t>
  </si>
  <si>
    <t>Administration and Payroll Aggregation Fee (4 employees *1.35)</t>
  </si>
  <si>
    <t xml:space="preserve">Employer Taxes - Social Security-6.2% </t>
  </si>
  <si>
    <t xml:space="preserve">Calculated based as percentage of gross wages </t>
  </si>
  <si>
    <t>Administration and Payroll Aggregation Fee (1.35 x active employee)</t>
  </si>
  <si>
    <t>Shared Employee name</t>
  </si>
  <si>
    <t>Unique Employee name</t>
  </si>
  <si>
    <t>Gross Wages/Amount</t>
  </si>
  <si>
    <t>Ministry Allowance</t>
  </si>
  <si>
    <t>Clergy Auto Insurance</t>
  </si>
  <si>
    <t>Shared Services - Ministry Allowance</t>
  </si>
  <si>
    <t>Shared Services - Clergy Auto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</si>
</sst>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6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Lucida Sans Unicode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9E1F3"/>
        <bgColor indexed="64"/>
      </patternFill>
    </fill>
    <fill>
      <patternFill patternType="solid">
        <fgColor rgb="FFEBE4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2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2" fillId="0" borderId="2" xfId="0" applyFont="1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0" xfId="0" applyBorder="1"/>
    <xf numFmtId="2" fontId="0" fillId="0" borderId="0" xfId="0" applyNumberFormat="1"/>
    <xf numFmtId="0" fontId="0" fillId="0" borderId="8" xfId="0" applyBorder="1" applyAlignment="1">
      <alignment wrapText="1"/>
    </xf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10" fontId="3" fillId="0" borderId="1" xfId="0" applyNumberFormat="1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wrapText="1"/>
    </xf>
    <xf numFmtId="44" fontId="0" fillId="0" borderId="0" xfId="0" applyNumberFormat="1" applyAlignment="1">
      <alignment horizontal="center"/>
    </xf>
    <xf numFmtId="0" fontId="2" fillId="0" borderId="7" xfId="0" applyFont="1" applyBorder="1"/>
    <xf numFmtId="9" fontId="3" fillId="0" borderId="1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64" fontId="0" fillId="0" borderId="0" xfId="0" applyNumberFormat="1"/>
    <xf numFmtId="0" fontId="2" fillId="0" borderId="5" xfId="0" applyFont="1" applyBorder="1"/>
    <xf numFmtId="0" fontId="0" fillId="0" borderId="3" xfId="0" applyBorder="1" applyAlignment="1">
      <alignment wrapText="1"/>
    </xf>
    <xf numFmtId="44" fontId="0" fillId="0" borderId="0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1" xfId="2" applyFont="1" applyBorder="1" applyAlignment="1">
      <alignment horizontal="center" wrapText="1"/>
    </xf>
    <xf numFmtId="44" fontId="0" fillId="0" borderId="2" xfId="2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3" fontId="2" fillId="0" borderId="2" xfId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4" xfId="2" applyFont="1" applyBorder="1" applyAlignment="1">
      <alignment horizontal="center" wrapText="1"/>
    </xf>
    <xf numFmtId="0" fontId="4" fillId="0" borderId="0" xfId="0" applyFont="1"/>
    <xf numFmtId="0" fontId="4" fillId="0" borderId="4" xfId="0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0" borderId="13" xfId="2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4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4" fillId="0" borderId="12" xfId="2" applyFont="1" applyBorder="1" applyAlignment="1">
      <alignment horizontal="center"/>
    </xf>
    <xf numFmtId="44" fontId="4" fillId="0" borderId="8" xfId="2" applyFont="1" applyBorder="1" applyAlignment="1">
      <alignment horizontal="center"/>
    </xf>
    <xf numFmtId="44" fontId="4" fillId="0" borderId="5" xfId="2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44" fontId="5" fillId="0" borderId="3" xfId="2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43" fontId="5" fillId="0" borderId="4" xfId="1" applyFont="1" applyBorder="1" applyAlignment="1">
      <alignment horizontal="center" wrapText="1"/>
    </xf>
    <xf numFmtId="0" fontId="4" fillId="0" borderId="5" xfId="0" applyFont="1" applyBorder="1"/>
    <xf numFmtId="2" fontId="0" fillId="0" borderId="4" xfId="0" applyNumberFormat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44" fontId="0" fillId="0" borderId="1" xfId="0" applyNumberFormat="1" applyBorder="1"/>
    <xf numFmtId="166" fontId="0" fillId="0" borderId="0" xfId="0" applyNumberFormat="1"/>
    <xf numFmtId="0" fontId="0" fillId="0" borderId="1" xfId="0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9" xfId="0" applyNumberForma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0" fillId="2" borderId="0" xfId="2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2" fillId="0" borderId="1" xfId="0" applyFont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0" fillId="0" borderId="8" xfId="2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44" fontId="0" fillId="0" borderId="1" xfId="0" applyNumberFormat="1" applyBorder="1" applyAlignment="1">
      <alignment vertical="center"/>
    </xf>
    <xf numFmtId="44" fontId="2" fillId="0" borderId="2" xfId="2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3" fontId="2" fillId="0" borderId="4" xfId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4" fontId="5" fillId="0" borderId="4" xfId="2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2" fillId="3" borderId="1" xfId="2" applyFont="1" applyFill="1" applyBorder="1" applyAlignment="1">
      <alignment horizontal="center" wrapText="1"/>
    </xf>
    <xf numFmtId="44" fontId="2" fillId="3" borderId="2" xfId="2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8" fillId="0" borderId="0" xfId="0" applyFont="1"/>
    <xf numFmtId="9" fontId="3" fillId="4" borderId="1" xfId="0" applyNumberFormat="1" applyFont="1" applyFill="1" applyBorder="1" applyAlignment="1">
      <alignment horizontal="center"/>
    </xf>
    <xf numFmtId="44" fontId="0" fillId="4" borderId="1" xfId="0" applyNumberFormat="1" applyFill="1" applyBorder="1"/>
    <xf numFmtId="0" fontId="0" fillId="0" borderId="11" xfId="0" applyBorder="1"/>
    <xf numFmtId="44" fontId="0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44" fontId="2" fillId="0" borderId="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EBE4F4"/>
      <color rgb="FFFFCCFF"/>
      <color rgb="FFE9E1F3"/>
      <color rgb="FFE3D9EF"/>
      <color rgb="FFD3C4E6"/>
      <color rgb="FFCCCCFF"/>
      <color rgb="FFCC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5"/>
  <sheetViews>
    <sheetView zoomScaleNormal="100" workbookViewId="0">
      <selection activeCell="I67" sqref="I67"/>
    </sheetView>
  </sheetViews>
  <sheetFormatPr defaultRowHeight="15" x14ac:dyDescent="0.25"/>
  <cols>
    <col min="1" max="1" width="6.7109375" customWidth="1"/>
    <col min="2" max="2" width="2.7109375" customWidth="1"/>
    <col min="3" max="3" width="37.28515625" customWidth="1"/>
    <col min="4" max="4" width="12.140625" bestFit="1" customWidth="1"/>
    <col min="5" max="5" width="2" style="63" customWidth="1"/>
    <col min="6" max="6" width="11.140625" bestFit="1" customWidth="1"/>
    <col min="7" max="7" width="11.7109375" bestFit="1" customWidth="1"/>
    <col min="8" max="11" width="10" bestFit="1" customWidth="1"/>
    <col min="12" max="13" width="10.5703125" bestFit="1" customWidth="1"/>
    <col min="14" max="14" width="43.140625" bestFit="1" customWidth="1"/>
  </cols>
  <sheetData>
    <row r="1" spans="2:15" ht="21" x14ac:dyDescent="0.35">
      <c r="C1" s="93" t="s">
        <v>70</v>
      </c>
      <c r="G1" s="93" t="s">
        <v>80</v>
      </c>
    </row>
    <row r="2" spans="2:15" x14ac:dyDescent="0.25">
      <c r="B2" s="94" t="s">
        <v>62</v>
      </c>
      <c r="C2" s="140" t="s">
        <v>65</v>
      </c>
      <c r="D2" s="140"/>
      <c r="F2" s="94" t="s">
        <v>64</v>
      </c>
      <c r="G2" t="s">
        <v>67</v>
      </c>
    </row>
    <row r="3" spans="2:15" x14ac:dyDescent="0.25">
      <c r="B3" s="94" t="s">
        <v>63</v>
      </c>
      <c r="C3" s="141" t="s">
        <v>66</v>
      </c>
      <c r="D3" s="141"/>
      <c r="F3" s="94" t="s">
        <v>68</v>
      </c>
      <c r="G3" t="s">
        <v>69</v>
      </c>
    </row>
    <row r="4" spans="2:15" ht="9" customHeight="1" x14ac:dyDescent="0.25"/>
    <row r="5" spans="2:15" x14ac:dyDescent="0.25">
      <c r="B5" s="7" t="s">
        <v>21</v>
      </c>
      <c r="C5" s="11"/>
      <c r="D5" s="10" t="s">
        <v>0</v>
      </c>
      <c r="E5" s="64"/>
      <c r="F5" s="42" t="s">
        <v>1</v>
      </c>
      <c r="G5" s="95" t="s">
        <v>2</v>
      </c>
      <c r="H5" s="30" t="s">
        <v>3</v>
      </c>
      <c r="I5" s="30" t="s">
        <v>4</v>
      </c>
      <c r="J5" s="30" t="s">
        <v>5</v>
      </c>
      <c r="K5" s="30" t="s">
        <v>6</v>
      </c>
    </row>
    <row r="6" spans="2:15" ht="15.75" customHeight="1" x14ac:dyDescent="0.25">
      <c r="B6" s="7"/>
      <c r="C6" s="9" t="s">
        <v>18</v>
      </c>
      <c r="D6" s="10"/>
      <c r="E6" s="64"/>
      <c r="F6" s="57">
        <f>1/6</f>
        <v>0.16666666666666666</v>
      </c>
      <c r="G6" s="96">
        <f t="shared" ref="G6:K6" si="0">1/6</f>
        <v>0.16666666666666666</v>
      </c>
      <c r="H6" s="19">
        <f t="shared" si="0"/>
        <v>0.16666666666666666</v>
      </c>
      <c r="I6" s="19">
        <f t="shared" si="0"/>
        <v>0.16666666666666666</v>
      </c>
      <c r="J6" s="19">
        <f t="shared" si="0"/>
        <v>0.16666666666666666</v>
      </c>
      <c r="K6" s="19">
        <f t="shared" si="0"/>
        <v>0.16666666666666666</v>
      </c>
      <c r="M6" s="69"/>
    </row>
    <row r="7" spans="2:15" x14ac:dyDescent="0.25">
      <c r="B7" s="13"/>
      <c r="C7" s="15" t="s">
        <v>13</v>
      </c>
      <c r="D7" s="49">
        <v>1191.7</v>
      </c>
      <c r="E7" s="65" t="s">
        <v>62</v>
      </c>
      <c r="F7" s="50">
        <f>D7*F6</f>
        <v>198.61666666666667</v>
      </c>
      <c r="G7" s="97">
        <f>D7*G6</f>
        <v>198.61666666666667</v>
      </c>
      <c r="H7" s="4">
        <f>D7*H6</f>
        <v>198.61666666666667</v>
      </c>
      <c r="I7" s="4">
        <v>198.61</v>
      </c>
      <c r="J7" s="4">
        <f>D7*J6</f>
        <v>198.61666666666667</v>
      </c>
      <c r="K7" s="4">
        <v>198.61</v>
      </c>
      <c r="L7" s="1"/>
      <c r="M7" s="69"/>
      <c r="N7" s="1"/>
      <c r="O7" s="1"/>
    </row>
    <row r="8" spans="2:15" x14ac:dyDescent="0.25">
      <c r="B8" s="13"/>
      <c r="C8" s="16" t="s">
        <v>50</v>
      </c>
      <c r="D8" s="49">
        <v>937.5</v>
      </c>
      <c r="E8" s="66" t="s">
        <v>63</v>
      </c>
      <c r="F8" s="50">
        <f t="shared" ref="F8:K8" si="1">$D$8*F6</f>
        <v>156.25</v>
      </c>
      <c r="G8" s="97">
        <f t="shared" si="1"/>
        <v>156.25</v>
      </c>
      <c r="H8" s="4">
        <f t="shared" si="1"/>
        <v>156.25</v>
      </c>
      <c r="I8" s="4">
        <f t="shared" si="1"/>
        <v>156.25</v>
      </c>
      <c r="J8" s="4">
        <f t="shared" si="1"/>
        <v>156.25</v>
      </c>
      <c r="K8" s="4">
        <f t="shared" si="1"/>
        <v>156.25</v>
      </c>
      <c r="M8" s="69"/>
      <c r="O8" s="14"/>
    </row>
    <row r="9" spans="2:15" ht="9" customHeight="1" x14ac:dyDescent="0.25">
      <c r="D9" s="39"/>
      <c r="E9" s="67"/>
      <c r="F9" s="24"/>
      <c r="G9" s="24"/>
      <c r="H9" s="24"/>
      <c r="I9" s="24"/>
      <c r="J9" s="24"/>
      <c r="K9" s="24"/>
      <c r="M9" s="88"/>
      <c r="O9" s="14"/>
    </row>
    <row r="10" spans="2:15" x14ac:dyDescent="0.25">
      <c r="B10" s="6"/>
      <c r="C10" s="11"/>
      <c r="D10" s="10" t="s">
        <v>0</v>
      </c>
      <c r="E10" s="68"/>
      <c r="F10" s="42" t="s">
        <v>1</v>
      </c>
      <c r="G10" s="95" t="s">
        <v>2</v>
      </c>
      <c r="H10" s="30" t="s">
        <v>3</v>
      </c>
      <c r="I10" s="30" t="s">
        <v>4</v>
      </c>
      <c r="J10" s="30" t="s">
        <v>5</v>
      </c>
      <c r="K10" s="30" t="s">
        <v>6</v>
      </c>
      <c r="O10" s="14"/>
    </row>
    <row r="11" spans="2:15" ht="28.5" customHeight="1" x14ac:dyDescent="0.25">
      <c r="B11" s="18"/>
      <c r="C11" s="9" t="s">
        <v>19</v>
      </c>
      <c r="D11" s="49"/>
      <c r="E11" s="65"/>
      <c r="F11" s="57">
        <f>1/6</f>
        <v>0.16666666666666666</v>
      </c>
      <c r="G11" s="96">
        <f t="shared" ref="G11:J11" si="2">1/6</f>
        <v>0.16666666666666666</v>
      </c>
      <c r="H11" s="19">
        <f t="shared" si="2"/>
        <v>0.16666666666666666</v>
      </c>
      <c r="I11" s="19">
        <f t="shared" si="2"/>
        <v>0.16666666666666666</v>
      </c>
      <c r="J11" s="19">
        <f t="shared" si="2"/>
        <v>0.16666666666666666</v>
      </c>
      <c r="K11" s="19">
        <f>1/6</f>
        <v>0.16666666666666666</v>
      </c>
      <c r="N11" s="1"/>
      <c r="O11" s="1"/>
    </row>
    <row r="12" spans="2:15" ht="30" x14ac:dyDescent="0.25">
      <c r="B12" s="6"/>
      <c r="C12" s="9" t="s">
        <v>12</v>
      </c>
      <c r="D12" s="49">
        <v>1582.08</v>
      </c>
      <c r="E12" s="65" t="s">
        <v>62</v>
      </c>
      <c r="F12" s="50">
        <f>$D$12*F11</f>
        <v>263.67999999999995</v>
      </c>
      <c r="G12" s="97">
        <f>$D$12*G11</f>
        <v>263.67999999999995</v>
      </c>
      <c r="H12" s="4">
        <f>$D$12*H11</f>
        <v>263.67999999999995</v>
      </c>
      <c r="I12" s="4">
        <f>$D$12*H11</f>
        <v>263.67999999999995</v>
      </c>
      <c r="J12" s="4">
        <f>D12*J11</f>
        <v>263.67999999999995</v>
      </c>
      <c r="K12" s="4">
        <f>D12*K11</f>
        <v>263.67999999999995</v>
      </c>
      <c r="N12" s="1"/>
      <c r="O12" s="1"/>
    </row>
    <row r="13" spans="2:15" ht="9" customHeight="1" x14ac:dyDescent="0.25">
      <c r="C13" s="34"/>
      <c r="D13" s="39"/>
      <c r="E13" s="67"/>
      <c r="F13" s="24"/>
      <c r="G13" s="24"/>
      <c r="H13" s="24"/>
      <c r="I13" s="24"/>
      <c r="J13" s="24"/>
      <c r="K13" s="24"/>
      <c r="N13" s="1"/>
      <c r="O13" s="1"/>
    </row>
    <row r="14" spans="2:15" x14ac:dyDescent="0.25">
      <c r="B14" s="18"/>
      <c r="C14" s="23"/>
      <c r="D14" s="10" t="s">
        <v>0</v>
      </c>
      <c r="E14" s="68"/>
      <c r="F14" s="42" t="s">
        <v>1</v>
      </c>
      <c r="G14" s="95" t="s">
        <v>2</v>
      </c>
      <c r="H14" s="30" t="s">
        <v>3</v>
      </c>
      <c r="I14" s="30" t="s">
        <v>4</v>
      </c>
      <c r="J14" s="30" t="s">
        <v>5</v>
      </c>
      <c r="K14" s="30" t="s">
        <v>6</v>
      </c>
      <c r="N14" s="1"/>
      <c r="O14" s="1"/>
    </row>
    <row r="15" spans="2:15" ht="15" customHeight="1" x14ac:dyDescent="0.25">
      <c r="B15" s="6"/>
      <c r="C15" s="38" t="s">
        <v>54</v>
      </c>
      <c r="D15" s="49"/>
      <c r="E15" s="65"/>
      <c r="F15" s="57">
        <f>1/6</f>
        <v>0.16666666666666666</v>
      </c>
      <c r="G15" s="96">
        <f t="shared" ref="G15:J15" si="3">1/6</f>
        <v>0.16666666666666666</v>
      </c>
      <c r="H15" s="19">
        <f t="shared" si="3"/>
        <v>0.16666666666666666</v>
      </c>
      <c r="I15" s="19">
        <f t="shared" si="3"/>
        <v>0.16666666666666666</v>
      </c>
      <c r="J15" s="19">
        <f t="shared" si="3"/>
        <v>0.16666666666666666</v>
      </c>
      <c r="K15" s="19">
        <f>1/6</f>
        <v>0.16666666666666666</v>
      </c>
      <c r="N15" s="1"/>
      <c r="O15" s="1"/>
    </row>
    <row r="16" spans="2:15" ht="30" x14ac:dyDescent="0.25">
      <c r="B16" s="18"/>
      <c r="C16" s="23" t="s">
        <v>51</v>
      </c>
      <c r="D16" s="51">
        <v>870</v>
      </c>
      <c r="E16" s="65" t="s">
        <v>62</v>
      </c>
      <c r="F16" s="58">
        <f>D16*F15</f>
        <v>145</v>
      </c>
      <c r="G16" s="98">
        <f>D16*G15</f>
        <v>145</v>
      </c>
      <c r="H16" s="21">
        <f>D16*H15</f>
        <v>145</v>
      </c>
      <c r="I16" s="21">
        <f>D16*I15</f>
        <v>145</v>
      </c>
      <c r="J16" s="21">
        <f>D16*J15</f>
        <v>145</v>
      </c>
      <c r="K16" s="21">
        <f>D16*K15</f>
        <v>145</v>
      </c>
    </row>
    <row r="17" spans="2:13" ht="4.5" customHeight="1" x14ac:dyDescent="0.25">
      <c r="B17" s="11"/>
      <c r="C17" s="23"/>
      <c r="D17" s="40"/>
      <c r="E17" s="69"/>
      <c r="F17" s="41"/>
      <c r="G17" s="41"/>
      <c r="H17" s="41"/>
      <c r="I17" s="41"/>
      <c r="J17" s="41"/>
      <c r="K17" s="41"/>
    </row>
    <row r="18" spans="2:13" ht="4.5" customHeight="1" x14ac:dyDescent="0.25">
      <c r="D18" s="32"/>
      <c r="E18" s="70"/>
      <c r="F18" s="32"/>
      <c r="G18" s="32"/>
      <c r="H18" s="32"/>
      <c r="I18" s="32"/>
      <c r="J18" s="32"/>
      <c r="K18" s="32"/>
    </row>
    <row r="19" spans="2:13" x14ac:dyDescent="0.25">
      <c r="B19" s="7" t="s">
        <v>20</v>
      </c>
      <c r="C19" s="16"/>
      <c r="D19" s="10" t="s">
        <v>0</v>
      </c>
      <c r="E19" s="64"/>
      <c r="F19" s="42" t="s">
        <v>1</v>
      </c>
      <c r="G19" s="32"/>
      <c r="H19" s="32"/>
      <c r="I19" s="32"/>
      <c r="J19" s="32"/>
      <c r="K19" s="32"/>
    </row>
    <row r="20" spans="2:13" ht="14.25" customHeight="1" x14ac:dyDescent="0.25">
      <c r="B20" s="18"/>
      <c r="C20" s="9" t="s">
        <v>22</v>
      </c>
      <c r="D20" s="10"/>
      <c r="E20" s="64"/>
      <c r="F20" s="26">
        <v>1</v>
      </c>
      <c r="G20" s="32"/>
      <c r="H20" s="32"/>
      <c r="I20" s="32"/>
      <c r="J20" s="32"/>
      <c r="K20" s="32"/>
    </row>
    <row r="21" spans="2:13" x14ac:dyDescent="0.25">
      <c r="B21" s="6"/>
      <c r="C21" s="16" t="s">
        <v>11</v>
      </c>
      <c r="D21" s="49">
        <v>509.12</v>
      </c>
      <c r="E21" s="66" t="s">
        <v>62</v>
      </c>
      <c r="F21" s="3">
        <f>D21*F20</f>
        <v>509.12</v>
      </c>
      <c r="G21" s="24"/>
      <c r="H21" s="32"/>
      <c r="I21" s="32"/>
      <c r="J21" s="32"/>
      <c r="K21" s="32"/>
    </row>
    <row r="22" spans="2:13" hidden="1" x14ac:dyDescent="0.25">
      <c r="D22" s="32"/>
      <c r="E22" s="70"/>
      <c r="F22" s="32"/>
      <c r="G22" s="32"/>
      <c r="H22" s="32"/>
      <c r="I22" s="32"/>
      <c r="J22" s="32"/>
      <c r="K22" s="32"/>
    </row>
    <row r="23" spans="2:13" hidden="1" x14ac:dyDescent="0.25">
      <c r="D23" s="32"/>
      <c r="E23" s="70"/>
      <c r="F23" s="32"/>
      <c r="G23" s="32"/>
      <c r="H23" s="32"/>
      <c r="I23" s="32"/>
      <c r="J23" s="32"/>
      <c r="K23" s="32"/>
    </row>
    <row r="24" spans="2:13" hidden="1" x14ac:dyDescent="0.25">
      <c r="D24" s="32"/>
      <c r="E24" s="70"/>
      <c r="F24" s="32"/>
      <c r="G24" s="32"/>
      <c r="H24" s="32"/>
      <c r="I24" s="32"/>
      <c r="J24" s="32"/>
      <c r="K24" s="32"/>
    </row>
    <row r="25" spans="2:13" hidden="1" x14ac:dyDescent="0.25">
      <c r="D25" s="32"/>
      <c r="E25" s="70"/>
      <c r="F25" s="32"/>
      <c r="G25" s="32"/>
      <c r="H25" s="32"/>
      <c r="I25" s="32"/>
      <c r="J25" s="32"/>
      <c r="K25" s="32"/>
    </row>
    <row r="26" spans="2:13" hidden="1" x14ac:dyDescent="0.25">
      <c r="D26" s="32"/>
      <c r="E26" s="70"/>
      <c r="F26" s="32"/>
      <c r="G26" s="32"/>
      <c r="H26" s="32"/>
      <c r="I26" s="32"/>
      <c r="J26" s="32"/>
      <c r="K26" s="32"/>
    </row>
    <row r="27" spans="2:13" hidden="1" x14ac:dyDescent="0.25">
      <c r="D27" s="32"/>
      <c r="E27" s="70"/>
      <c r="F27" s="32"/>
      <c r="G27" s="32"/>
      <c r="H27" s="32"/>
      <c r="I27" s="32"/>
      <c r="J27" s="32"/>
      <c r="K27" s="32"/>
    </row>
    <row r="28" spans="2:13" ht="9" customHeight="1" x14ac:dyDescent="0.25">
      <c r="D28" s="32"/>
      <c r="E28" s="70"/>
      <c r="F28" s="32"/>
      <c r="G28" s="32"/>
      <c r="H28" s="32"/>
      <c r="I28" s="32"/>
      <c r="J28" s="32"/>
      <c r="K28" s="32"/>
    </row>
    <row r="29" spans="2:13" x14ac:dyDescent="0.25">
      <c r="B29" s="6"/>
      <c r="C29" s="17" t="s">
        <v>8</v>
      </c>
      <c r="D29" s="52">
        <f>D16+D12+D8+D7+D21</f>
        <v>5090.3999999999996</v>
      </c>
      <c r="E29" s="71"/>
      <c r="F29" s="61">
        <f>F12+F16+F8+F7+F21</f>
        <v>1272.6666666666665</v>
      </c>
      <c r="G29" s="99">
        <f>G12+G16+G8+G7</f>
        <v>763.54666666666662</v>
      </c>
      <c r="H29" s="22">
        <f>H12+H16+H8+H7</f>
        <v>763.54666666666662</v>
      </c>
      <c r="I29" s="22">
        <f>I12+I16+I8+I7</f>
        <v>763.54</v>
      </c>
      <c r="J29" s="22">
        <f>J12+J16+J8+J7</f>
        <v>763.54666666666662</v>
      </c>
      <c r="K29" s="22">
        <f>K12+K16+K8+K7</f>
        <v>763.54</v>
      </c>
      <c r="M29" s="1"/>
    </row>
    <row r="30" spans="2:13" ht="9" customHeight="1" x14ac:dyDescent="0.25">
      <c r="D30" s="32"/>
      <c r="E30" s="70"/>
      <c r="F30" s="32"/>
      <c r="G30" s="32"/>
      <c r="H30" s="32"/>
      <c r="I30" s="32"/>
      <c r="J30" s="32"/>
      <c r="K30" s="32"/>
    </row>
    <row r="31" spans="2:13" x14ac:dyDescent="0.25">
      <c r="B31" s="7" t="s">
        <v>52</v>
      </c>
      <c r="C31" s="12"/>
      <c r="D31" s="31"/>
      <c r="E31" s="72"/>
      <c r="F31" s="31"/>
      <c r="G31" s="31"/>
      <c r="H31" s="31"/>
      <c r="I31" s="31"/>
      <c r="J31" s="31"/>
      <c r="K31" s="42"/>
    </row>
    <row r="32" spans="2:13" x14ac:dyDescent="0.25">
      <c r="B32" s="7" t="s">
        <v>21</v>
      </c>
      <c r="D32" s="10" t="s">
        <v>55</v>
      </c>
      <c r="E32" s="73"/>
      <c r="F32" s="42" t="s">
        <v>1</v>
      </c>
      <c r="G32" s="95" t="s">
        <v>2</v>
      </c>
      <c r="H32" s="30" t="s">
        <v>3</v>
      </c>
      <c r="I32" s="30" t="s">
        <v>4</v>
      </c>
      <c r="J32" s="30" t="s">
        <v>5</v>
      </c>
      <c r="K32" s="30" t="s">
        <v>6</v>
      </c>
    </row>
    <row r="33" spans="2:13" hidden="1" x14ac:dyDescent="0.25">
      <c r="C33" t="s">
        <v>7</v>
      </c>
      <c r="D33" s="39">
        <v>0</v>
      </c>
      <c r="E33" s="74"/>
      <c r="F33" s="39">
        <v>0</v>
      </c>
      <c r="G33" s="100">
        <v>0</v>
      </c>
      <c r="H33" s="39">
        <v>0</v>
      </c>
      <c r="I33" s="39">
        <v>0</v>
      </c>
      <c r="J33" s="39">
        <v>0</v>
      </c>
      <c r="K33" s="39">
        <v>0</v>
      </c>
    </row>
    <row r="34" spans="2:13" ht="30.75" customHeight="1" x14ac:dyDescent="0.25">
      <c r="B34" s="13"/>
      <c r="C34" s="9" t="s">
        <v>19</v>
      </c>
      <c r="D34" s="49"/>
      <c r="E34" s="75"/>
      <c r="F34" s="57">
        <f>1/6</f>
        <v>0.16666666666666666</v>
      </c>
      <c r="G34" s="96">
        <f t="shared" ref="G34:K34" si="4">1/6</f>
        <v>0.16666666666666666</v>
      </c>
      <c r="H34" s="19">
        <f t="shared" si="4"/>
        <v>0.16666666666666666</v>
      </c>
      <c r="I34" s="19">
        <f t="shared" si="4"/>
        <v>0.16666666666666666</v>
      </c>
      <c r="J34" s="19">
        <f t="shared" si="4"/>
        <v>0.16666666666666666</v>
      </c>
      <c r="K34" s="19">
        <f t="shared" si="4"/>
        <v>0.16666666666666666</v>
      </c>
    </row>
    <row r="35" spans="2:13" ht="31.5" customHeight="1" x14ac:dyDescent="0.25">
      <c r="B35" s="6"/>
      <c r="C35" s="38" t="s">
        <v>61</v>
      </c>
      <c r="D35" s="49">
        <f>1582.08*0.062</f>
        <v>98.08896</v>
      </c>
      <c r="E35" s="66" t="s">
        <v>64</v>
      </c>
      <c r="F35" s="50">
        <f>D35*F34</f>
        <v>16.34816</v>
      </c>
      <c r="G35" s="97">
        <f>D35*G34</f>
        <v>16.34816</v>
      </c>
      <c r="H35" s="4">
        <f>D35*H34</f>
        <v>16.34816</v>
      </c>
      <c r="I35" s="4">
        <f>D35*I34</f>
        <v>16.34816</v>
      </c>
      <c r="J35" s="4">
        <f>D35*J34</f>
        <v>16.34816</v>
      </c>
      <c r="K35" s="4">
        <v>16.34</v>
      </c>
    </row>
    <row r="36" spans="2:13" ht="9" customHeight="1" x14ac:dyDescent="0.25">
      <c r="C36" s="34"/>
      <c r="D36" s="39"/>
      <c r="E36" s="76"/>
      <c r="F36" s="24"/>
      <c r="G36" s="24"/>
      <c r="H36" s="24"/>
      <c r="I36" s="24"/>
      <c r="J36" s="24"/>
      <c r="K36" s="24"/>
    </row>
    <row r="37" spans="2:13" x14ac:dyDescent="0.25">
      <c r="B37" s="18"/>
      <c r="C37" s="9"/>
      <c r="D37" s="10" t="s">
        <v>55</v>
      </c>
      <c r="E37" s="73"/>
      <c r="F37" s="42" t="s">
        <v>1</v>
      </c>
      <c r="G37" s="95" t="s">
        <v>2</v>
      </c>
      <c r="H37" s="30" t="s">
        <v>3</v>
      </c>
      <c r="I37" s="30" t="s">
        <v>4</v>
      </c>
      <c r="J37" s="30" t="s">
        <v>5</v>
      </c>
      <c r="K37" s="30" t="s">
        <v>6</v>
      </c>
    </row>
    <row r="38" spans="2:13" ht="15.75" customHeight="1" x14ac:dyDescent="0.25">
      <c r="B38" s="18"/>
      <c r="C38" s="9" t="s">
        <v>54</v>
      </c>
      <c r="D38" s="49"/>
      <c r="E38" s="75"/>
      <c r="F38" s="57">
        <f>1/6</f>
        <v>0.16666666666666666</v>
      </c>
      <c r="G38" s="96">
        <f t="shared" ref="G38:K38" si="5">1/6</f>
        <v>0.16666666666666666</v>
      </c>
      <c r="H38" s="19">
        <f t="shared" si="5"/>
        <v>0.16666666666666666</v>
      </c>
      <c r="I38" s="19">
        <f t="shared" si="5"/>
        <v>0.16666666666666666</v>
      </c>
      <c r="J38" s="19">
        <f t="shared" si="5"/>
        <v>0.16666666666666666</v>
      </c>
      <c r="K38" s="19">
        <f t="shared" si="5"/>
        <v>0.16666666666666666</v>
      </c>
    </row>
    <row r="39" spans="2:13" ht="30" x14ac:dyDescent="0.25">
      <c r="B39" s="6"/>
      <c r="C39" s="38" t="s">
        <v>60</v>
      </c>
      <c r="D39" s="49">
        <f>870*0.062</f>
        <v>53.94</v>
      </c>
      <c r="E39" s="66" t="s">
        <v>64</v>
      </c>
      <c r="F39" s="50">
        <f>D39*F38</f>
        <v>8.9899999999999984</v>
      </c>
      <c r="G39" s="97">
        <f>D39*G38</f>
        <v>8.9899999999999984</v>
      </c>
      <c r="H39" s="4">
        <f>D39*H38</f>
        <v>8.9899999999999984</v>
      </c>
      <c r="I39" s="4">
        <f>D39*I38</f>
        <v>8.9899999999999984</v>
      </c>
      <c r="J39" s="4">
        <f>D39*J38</f>
        <v>8.9899999999999984</v>
      </c>
      <c r="K39" s="4">
        <f>D39*K38</f>
        <v>8.9899999999999984</v>
      </c>
    </row>
    <row r="40" spans="2:13" ht="9" customHeight="1" x14ac:dyDescent="0.25">
      <c r="C40" s="34"/>
      <c r="D40" s="39"/>
      <c r="E40" s="76"/>
      <c r="F40" s="24"/>
      <c r="G40" s="24"/>
      <c r="H40" s="24"/>
      <c r="I40" s="24"/>
      <c r="J40" s="24"/>
      <c r="K40" s="24"/>
    </row>
    <row r="41" spans="2:13" x14ac:dyDescent="0.25">
      <c r="B41" s="7" t="s">
        <v>20</v>
      </c>
      <c r="C41" s="16"/>
      <c r="D41" s="10" t="s">
        <v>55</v>
      </c>
      <c r="E41" s="73"/>
      <c r="F41" s="42" t="s">
        <v>1</v>
      </c>
      <c r="G41" s="44"/>
      <c r="H41" s="44"/>
      <c r="I41" s="44"/>
      <c r="J41" s="44"/>
      <c r="K41" s="44"/>
      <c r="L41" s="35"/>
      <c r="M41" s="1"/>
    </row>
    <row r="42" spans="2:13" ht="15.75" customHeight="1" x14ac:dyDescent="0.25">
      <c r="B42" s="18"/>
      <c r="C42" s="9" t="s">
        <v>22</v>
      </c>
      <c r="D42" s="49"/>
      <c r="E42" s="75"/>
      <c r="F42" s="59">
        <v>1</v>
      </c>
      <c r="G42" s="44"/>
      <c r="H42" s="44"/>
      <c r="I42" s="44"/>
      <c r="J42" s="44"/>
      <c r="K42" s="44"/>
      <c r="L42" s="35"/>
      <c r="M42" s="1"/>
    </row>
    <row r="43" spans="2:13" x14ac:dyDescent="0.25">
      <c r="B43" s="6"/>
      <c r="C43" s="16" t="s">
        <v>59</v>
      </c>
      <c r="D43" s="49">
        <v>31.56</v>
      </c>
      <c r="E43" s="66" t="s">
        <v>64</v>
      </c>
      <c r="F43" s="50">
        <f>D43*F42</f>
        <v>31.56</v>
      </c>
      <c r="G43" s="32"/>
      <c r="H43" s="32"/>
      <c r="I43" s="32"/>
      <c r="J43" s="32"/>
      <c r="K43" s="32"/>
      <c r="L43" s="1"/>
    </row>
    <row r="44" spans="2:13" ht="9" customHeight="1" x14ac:dyDescent="0.25">
      <c r="C44" s="12"/>
      <c r="D44" s="45"/>
      <c r="E44" s="77"/>
      <c r="F44" s="32"/>
      <c r="G44" s="32"/>
      <c r="H44" s="32"/>
      <c r="I44" s="32"/>
      <c r="J44" s="32"/>
      <c r="K44" s="32"/>
      <c r="L44" s="1"/>
    </row>
    <row r="45" spans="2:13" x14ac:dyDescent="0.25">
      <c r="B45" s="6"/>
      <c r="C45" s="17" t="s">
        <v>9</v>
      </c>
      <c r="D45" s="53">
        <f>D35+D39+D43</f>
        <v>183.58895999999999</v>
      </c>
      <c r="E45" s="78" t="s">
        <v>68</v>
      </c>
      <c r="F45" s="61">
        <f>F39+F43+F35</f>
        <v>56.898159999999997</v>
      </c>
      <c r="G45" s="99">
        <f>G39+G35</f>
        <v>25.338159999999998</v>
      </c>
      <c r="H45" s="22">
        <f>H39+H35</f>
        <v>25.338159999999998</v>
      </c>
      <c r="I45" s="22">
        <f>I39+I35</f>
        <v>25.338159999999998</v>
      </c>
      <c r="J45" s="22">
        <f>J39+J35</f>
        <v>25.338159999999998</v>
      </c>
      <c r="K45" s="22">
        <f>K39+K35</f>
        <v>25.33</v>
      </c>
      <c r="L45" s="35"/>
      <c r="M45" s="1"/>
    </row>
    <row r="46" spans="2:13" ht="9" customHeight="1" x14ac:dyDescent="0.25">
      <c r="D46" s="45"/>
      <c r="E46" s="77"/>
      <c r="F46" s="32"/>
      <c r="G46" s="32"/>
      <c r="H46" s="32"/>
      <c r="I46" s="32"/>
      <c r="J46" s="32"/>
      <c r="K46" s="32"/>
      <c r="L46" s="1"/>
    </row>
    <row r="47" spans="2:13" x14ac:dyDescent="0.25">
      <c r="B47" s="25" t="s">
        <v>53</v>
      </c>
      <c r="C47" s="12"/>
      <c r="D47" s="29"/>
      <c r="E47" s="72"/>
      <c r="F47" s="29"/>
      <c r="G47" s="29"/>
      <c r="H47" s="29"/>
      <c r="I47" s="29"/>
      <c r="J47" s="29"/>
      <c r="K47" s="46"/>
    </row>
    <row r="48" spans="2:13" hidden="1" x14ac:dyDescent="0.25">
      <c r="C48" t="s">
        <v>7</v>
      </c>
      <c r="D48" s="39">
        <v>0</v>
      </c>
      <c r="E48" s="69"/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M48" s="1"/>
    </row>
    <row r="49" spans="2:13" x14ac:dyDescent="0.25">
      <c r="B49" s="7" t="s">
        <v>21</v>
      </c>
      <c r="D49" s="10" t="s">
        <v>56</v>
      </c>
      <c r="E49" s="73"/>
      <c r="F49" s="42" t="s">
        <v>1</v>
      </c>
      <c r="G49" s="95" t="s">
        <v>2</v>
      </c>
      <c r="H49" s="30" t="s">
        <v>3</v>
      </c>
      <c r="I49" s="30" t="s">
        <v>4</v>
      </c>
      <c r="J49" s="30" t="s">
        <v>5</v>
      </c>
      <c r="K49" s="30" t="s">
        <v>6</v>
      </c>
      <c r="M49" s="1"/>
    </row>
    <row r="50" spans="2:13" ht="30" customHeight="1" x14ac:dyDescent="0.25">
      <c r="B50" s="13"/>
      <c r="C50" s="9" t="s">
        <v>19</v>
      </c>
      <c r="D50" s="49"/>
      <c r="E50" s="75"/>
      <c r="F50" s="57">
        <f>1/6</f>
        <v>0.16666666666666666</v>
      </c>
      <c r="G50" s="96">
        <f t="shared" ref="G50:K50" si="6">1/6</f>
        <v>0.16666666666666666</v>
      </c>
      <c r="H50" s="19">
        <f t="shared" si="6"/>
        <v>0.16666666666666666</v>
      </c>
      <c r="I50" s="19">
        <f t="shared" si="6"/>
        <v>0.16666666666666666</v>
      </c>
      <c r="J50" s="19">
        <f t="shared" si="6"/>
        <v>0.16666666666666666</v>
      </c>
      <c r="K50" s="19">
        <f t="shared" si="6"/>
        <v>0.16666666666666666</v>
      </c>
      <c r="L50" s="36"/>
    </row>
    <row r="51" spans="2:13" ht="30.75" customHeight="1" x14ac:dyDescent="0.25">
      <c r="B51" s="6"/>
      <c r="C51" s="38" t="s">
        <v>47</v>
      </c>
      <c r="D51" s="54">
        <f>1582.08*0.0145</f>
        <v>22.940159999999999</v>
      </c>
      <c r="E51" s="79" t="s">
        <v>64</v>
      </c>
      <c r="F51" s="50">
        <f>D51*F50</f>
        <v>3.8233599999999996</v>
      </c>
      <c r="G51" s="97">
        <f>D51*G50</f>
        <v>3.8233599999999996</v>
      </c>
      <c r="H51" s="4">
        <v>3.83</v>
      </c>
      <c r="I51" s="4">
        <v>3.83</v>
      </c>
      <c r="J51" s="4">
        <f>D51*J50</f>
        <v>3.8233599999999996</v>
      </c>
      <c r="K51" s="4">
        <f>D51*K50</f>
        <v>3.8233599999999996</v>
      </c>
      <c r="L51" s="36"/>
    </row>
    <row r="52" spans="2:13" ht="9" customHeight="1" x14ac:dyDescent="0.25">
      <c r="C52" s="34"/>
      <c r="D52" s="24"/>
      <c r="E52" s="80"/>
      <c r="F52" s="24"/>
      <c r="G52" s="24"/>
      <c r="H52" s="24"/>
      <c r="I52" s="24"/>
      <c r="J52" s="24"/>
      <c r="K52" s="24"/>
      <c r="L52" s="36"/>
    </row>
    <row r="53" spans="2:13" x14ac:dyDescent="0.25">
      <c r="B53" s="18"/>
      <c r="C53" s="9"/>
      <c r="D53" s="10" t="s">
        <v>56</v>
      </c>
      <c r="E53" s="73"/>
      <c r="F53" s="42" t="s">
        <v>1</v>
      </c>
      <c r="G53" s="95" t="s">
        <v>2</v>
      </c>
      <c r="H53" s="30" t="s">
        <v>3</v>
      </c>
      <c r="I53" s="30" t="s">
        <v>4</v>
      </c>
      <c r="J53" s="30" t="s">
        <v>5</v>
      </c>
      <c r="K53" s="30" t="s">
        <v>6</v>
      </c>
      <c r="L53" s="36"/>
    </row>
    <row r="54" spans="2:13" ht="18" customHeight="1" x14ac:dyDescent="0.25">
      <c r="B54" s="6"/>
      <c r="C54" s="9" t="s">
        <v>54</v>
      </c>
      <c r="D54" s="49"/>
      <c r="E54" s="75"/>
      <c r="F54" s="57">
        <f>1/6</f>
        <v>0.16666666666666666</v>
      </c>
      <c r="G54" s="96">
        <f t="shared" ref="G54:K54" si="7">1/6</f>
        <v>0.16666666666666666</v>
      </c>
      <c r="H54" s="19">
        <f t="shared" si="7"/>
        <v>0.16666666666666666</v>
      </c>
      <c r="I54" s="19">
        <f t="shared" si="7"/>
        <v>0.16666666666666666</v>
      </c>
      <c r="J54" s="19">
        <f t="shared" si="7"/>
        <v>0.16666666666666666</v>
      </c>
      <c r="K54" s="19">
        <f t="shared" si="7"/>
        <v>0.16666666666666666</v>
      </c>
      <c r="L54" s="36"/>
    </row>
    <row r="55" spans="2:13" ht="30" x14ac:dyDescent="0.25">
      <c r="B55" s="13"/>
      <c r="C55" s="38" t="s">
        <v>57</v>
      </c>
      <c r="D55" s="54">
        <f>870*0.0145</f>
        <v>12.615</v>
      </c>
      <c r="E55" s="79" t="s">
        <v>64</v>
      </c>
      <c r="F55" s="50">
        <f>D55*F54</f>
        <v>2.1025</v>
      </c>
      <c r="G55" s="97">
        <f>D55*G54</f>
        <v>2.1025</v>
      </c>
      <c r="H55" s="4">
        <f>D55*H54</f>
        <v>2.1025</v>
      </c>
      <c r="I55" s="4">
        <f>D55*I54</f>
        <v>2.1025</v>
      </c>
      <c r="J55" s="4">
        <f>D55*J54</f>
        <v>2.1025</v>
      </c>
      <c r="K55" s="4">
        <v>2.12</v>
      </c>
      <c r="L55" s="36"/>
    </row>
    <row r="56" spans="2:13" ht="9" customHeight="1" x14ac:dyDescent="0.25">
      <c r="D56" s="32"/>
      <c r="E56" s="72"/>
      <c r="F56" s="32"/>
      <c r="G56" s="32"/>
      <c r="H56" s="32"/>
      <c r="I56" s="32"/>
      <c r="J56" s="32"/>
      <c r="K56" s="32"/>
    </row>
    <row r="57" spans="2:13" x14ac:dyDescent="0.25">
      <c r="B57" s="7" t="s">
        <v>20</v>
      </c>
      <c r="C57" s="16"/>
      <c r="D57" s="55" t="s">
        <v>56</v>
      </c>
      <c r="E57" s="81"/>
      <c r="F57" s="42" t="s">
        <v>1</v>
      </c>
      <c r="G57" s="44"/>
      <c r="H57" s="44"/>
      <c r="I57" s="44"/>
      <c r="J57" s="44"/>
      <c r="K57" s="44"/>
      <c r="L57" s="1"/>
    </row>
    <row r="58" spans="2:13" ht="18" customHeight="1" x14ac:dyDescent="0.25">
      <c r="B58" s="18"/>
      <c r="C58" s="9" t="s">
        <v>22</v>
      </c>
      <c r="D58" s="53"/>
      <c r="E58" s="82"/>
      <c r="F58" s="59">
        <v>1</v>
      </c>
      <c r="G58" s="44"/>
      <c r="H58" s="44"/>
      <c r="I58" s="44"/>
      <c r="J58" s="44"/>
      <c r="K58" s="44"/>
      <c r="L58" s="1"/>
    </row>
    <row r="59" spans="2:13" ht="16.5" customHeight="1" x14ac:dyDescent="0.25">
      <c r="B59" s="6"/>
      <c r="C59" s="43" t="s">
        <v>58</v>
      </c>
      <c r="D59" s="55">
        <f>509.12*0.0145</f>
        <v>7.3822400000000004</v>
      </c>
      <c r="E59" s="79" t="s">
        <v>64</v>
      </c>
      <c r="F59" s="87">
        <f>D59*F58</f>
        <v>7.3822400000000004</v>
      </c>
      <c r="G59" s="44"/>
      <c r="H59" s="44"/>
      <c r="I59" s="44"/>
      <c r="J59" s="44"/>
      <c r="K59" s="44"/>
      <c r="L59" s="1"/>
    </row>
    <row r="60" spans="2:13" ht="9" customHeight="1" x14ac:dyDescent="0.25">
      <c r="C60" s="37"/>
      <c r="D60" s="47"/>
      <c r="E60" s="83"/>
      <c r="F60" s="32"/>
      <c r="G60" s="32"/>
      <c r="H60" s="32"/>
      <c r="I60" s="32"/>
      <c r="J60" s="32"/>
      <c r="K60" s="32"/>
      <c r="M60" s="1"/>
    </row>
    <row r="61" spans="2:13" x14ac:dyDescent="0.25">
      <c r="B61" s="6"/>
      <c r="C61" s="17" t="s">
        <v>9</v>
      </c>
      <c r="D61" s="53">
        <f>D55+D51+D59</f>
        <v>42.937400000000004</v>
      </c>
      <c r="E61" s="78" t="s">
        <v>68</v>
      </c>
      <c r="F61" s="61">
        <f t="shared" ref="F61:K61" si="8">F59+F55+F51</f>
        <v>13.3081</v>
      </c>
      <c r="G61" s="99">
        <f t="shared" si="8"/>
        <v>5.9258600000000001</v>
      </c>
      <c r="H61" s="22">
        <f t="shared" si="8"/>
        <v>5.9325000000000001</v>
      </c>
      <c r="I61" s="22">
        <f t="shared" si="8"/>
        <v>5.9325000000000001</v>
      </c>
      <c r="J61" s="22">
        <f t="shared" si="8"/>
        <v>5.9258600000000001</v>
      </c>
      <c r="K61" s="22">
        <f t="shared" si="8"/>
        <v>5.9433600000000002</v>
      </c>
      <c r="L61" s="1"/>
    </row>
    <row r="62" spans="2:13" ht="9" customHeight="1" x14ac:dyDescent="0.25">
      <c r="C62" s="33"/>
      <c r="D62" s="47"/>
      <c r="E62" s="84"/>
      <c r="F62" s="32"/>
      <c r="G62" s="32"/>
      <c r="H62" s="32"/>
      <c r="I62" s="32"/>
      <c r="J62" s="32"/>
      <c r="K62" s="32"/>
      <c r="M62" s="1"/>
    </row>
    <row r="63" spans="2:13" x14ac:dyDescent="0.25">
      <c r="B63" s="18"/>
      <c r="C63" s="28"/>
      <c r="D63" s="10"/>
      <c r="E63" s="73"/>
      <c r="F63" s="60" t="s">
        <v>1</v>
      </c>
      <c r="G63" s="95" t="s">
        <v>2</v>
      </c>
      <c r="H63" s="30" t="s">
        <v>3</v>
      </c>
      <c r="I63" s="30" t="s">
        <v>4</v>
      </c>
      <c r="J63" s="30" t="s">
        <v>5</v>
      </c>
      <c r="K63" s="30" t="s">
        <v>6</v>
      </c>
    </row>
    <row r="64" spans="2:13" x14ac:dyDescent="0.25">
      <c r="B64" s="6"/>
      <c r="C64" s="89" t="s">
        <v>10</v>
      </c>
      <c r="D64" s="56">
        <f>D29+D45+D61</f>
        <v>5316.9263599999995</v>
      </c>
      <c r="E64" s="85"/>
      <c r="F64" s="62">
        <f t="shared" ref="F64:K64" si="9">F61+F45+F29</f>
        <v>1342.8729266666664</v>
      </c>
      <c r="G64" s="101">
        <f t="shared" si="9"/>
        <v>794.81068666666658</v>
      </c>
      <c r="H64" s="48">
        <f t="shared" si="9"/>
        <v>794.81732666666664</v>
      </c>
      <c r="I64" s="48">
        <f t="shared" si="9"/>
        <v>794.81065999999998</v>
      </c>
      <c r="J64" s="48">
        <f t="shared" si="9"/>
        <v>794.81068666666658</v>
      </c>
      <c r="K64" s="48">
        <f t="shared" si="9"/>
        <v>794.81335999999999</v>
      </c>
    </row>
    <row r="65" spans="2:5" x14ac:dyDescent="0.25">
      <c r="B65" s="11"/>
      <c r="C65" s="11"/>
      <c r="E65" s="86"/>
    </row>
  </sheetData>
  <mergeCells count="2">
    <mergeCell ref="C2:D2"/>
    <mergeCell ref="C3:D3"/>
  </mergeCells>
  <printOptions horizontalCentered="1"/>
  <pageMargins left="0.2" right="0.2" top="0.2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5"/>
  <sheetViews>
    <sheetView workbookViewId="0">
      <selection activeCell="G3" sqref="G3"/>
    </sheetView>
  </sheetViews>
  <sheetFormatPr defaultRowHeight="15" x14ac:dyDescent="0.25"/>
  <cols>
    <col min="1" max="1" width="6.7109375" customWidth="1"/>
    <col min="2" max="2" width="2.7109375" customWidth="1"/>
    <col min="3" max="3" width="37.28515625" customWidth="1"/>
    <col min="4" max="4" width="12.140625" bestFit="1" customWidth="1"/>
    <col min="5" max="5" width="2" style="63" customWidth="1"/>
    <col min="6" max="6" width="11.140625" bestFit="1" customWidth="1"/>
    <col min="7" max="7" width="11.7109375" bestFit="1" customWidth="1"/>
    <col min="8" max="11" width="10" bestFit="1" customWidth="1"/>
    <col min="12" max="13" width="10.5703125" bestFit="1" customWidth="1"/>
    <col min="14" max="14" width="43.140625" bestFit="1" customWidth="1"/>
  </cols>
  <sheetData>
    <row r="1" spans="2:15" ht="21" x14ac:dyDescent="0.35">
      <c r="C1" s="93" t="s">
        <v>70</v>
      </c>
      <c r="G1" s="93" t="s">
        <v>80</v>
      </c>
    </row>
    <row r="2" spans="2:15" x14ac:dyDescent="0.25">
      <c r="B2" s="94" t="s">
        <v>62</v>
      </c>
      <c r="C2" s="140" t="s">
        <v>65</v>
      </c>
      <c r="D2" s="140"/>
      <c r="F2" s="94" t="s">
        <v>64</v>
      </c>
      <c r="G2" t="s">
        <v>96</v>
      </c>
    </row>
    <row r="3" spans="2:15" x14ac:dyDescent="0.25">
      <c r="B3" s="94" t="s">
        <v>63</v>
      </c>
      <c r="C3" s="141" t="s">
        <v>66</v>
      </c>
      <c r="D3" s="141"/>
      <c r="F3" s="94" t="s">
        <v>68</v>
      </c>
      <c r="G3" t="s">
        <v>69</v>
      </c>
    </row>
    <row r="4" spans="2:15" ht="9" customHeight="1" x14ac:dyDescent="0.25"/>
    <row r="5" spans="2:15" x14ac:dyDescent="0.25">
      <c r="B5" s="7" t="s">
        <v>21</v>
      </c>
      <c r="C5" s="11"/>
      <c r="D5" s="10" t="s">
        <v>0</v>
      </c>
      <c r="E5" s="64"/>
      <c r="F5" s="42"/>
      <c r="G5" s="30"/>
      <c r="H5" s="30"/>
      <c r="I5" s="30"/>
      <c r="J5" s="30"/>
      <c r="K5" s="30"/>
    </row>
    <row r="6" spans="2:15" ht="15.75" customHeight="1" x14ac:dyDescent="0.25">
      <c r="B6" s="7"/>
      <c r="C6" s="9" t="s">
        <v>18</v>
      </c>
      <c r="D6" s="10"/>
      <c r="E6" s="64"/>
      <c r="F6" s="57"/>
      <c r="G6" s="19"/>
      <c r="H6" s="19"/>
      <c r="I6" s="19"/>
      <c r="J6" s="19"/>
      <c r="K6" s="19"/>
      <c r="M6" s="69"/>
    </row>
    <row r="7" spans="2:15" x14ac:dyDescent="0.25">
      <c r="B7" s="13"/>
      <c r="C7" s="15" t="s">
        <v>13</v>
      </c>
      <c r="D7" s="49"/>
      <c r="E7" s="65" t="s">
        <v>62</v>
      </c>
      <c r="F7" s="50">
        <f>$D$7*F6</f>
        <v>0</v>
      </c>
      <c r="G7" s="50">
        <f t="shared" ref="G7:K7" si="0">$D$7*G6</f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50">
        <f t="shared" si="0"/>
        <v>0</v>
      </c>
      <c r="L7" s="1"/>
      <c r="M7" s="69"/>
      <c r="N7" s="1"/>
      <c r="O7" s="1"/>
    </row>
    <row r="8" spans="2:15" x14ac:dyDescent="0.25">
      <c r="B8" s="13"/>
      <c r="C8" s="16" t="s">
        <v>50</v>
      </c>
      <c r="D8" s="49"/>
      <c r="E8" s="66" t="s">
        <v>63</v>
      </c>
      <c r="F8" s="50">
        <f t="shared" ref="F8:K8" si="1">$D$8*F6</f>
        <v>0</v>
      </c>
      <c r="G8" s="50">
        <f t="shared" si="1"/>
        <v>0</v>
      </c>
      <c r="H8" s="50">
        <f t="shared" si="1"/>
        <v>0</v>
      </c>
      <c r="I8" s="50">
        <f t="shared" si="1"/>
        <v>0</v>
      </c>
      <c r="J8" s="50">
        <f t="shared" si="1"/>
        <v>0</v>
      </c>
      <c r="K8" s="50">
        <f t="shared" si="1"/>
        <v>0</v>
      </c>
      <c r="M8" s="69"/>
      <c r="O8" s="14"/>
    </row>
    <row r="9" spans="2:15" ht="9" customHeight="1" x14ac:dyDescent="0.25">
      <c r="D9" s="39"/>
      <c r="E9" s="67"/>
      <c r="F9" s="24"/>
      <c r="G9" s="24"/>
      <c r="H9" s="24"/>
      <c r="I9" s="24"/>
      <c r="J9" s="24"/>
      <c r="K9" s="24"/>
      <c r="M9" s="88"/>
      <c r="O9" s="14"/>
    </row>
    <row r="10" spans="2:15" x14ac:dyDescent="0.25">
      <c r="B10" s="6"/>
      <c r="C10" s="11"/>
      <c r="D10" s="10" t="s">
        <v>0</v>
      </c>
      <c r="E10" s="68"/>
      <c r="F10" s="42"/>
      <c r="G10" s="30"/>
      <c r="H10" s="30"/>
      <c r="I10" s="30"/>
      <c r="J10" s="30"/>
      <c r="K10" s="30"/>
      <c r="O10" s="14"/>
    </row>
    <row r="11" spans="2:15" ht="28.5" customHeight="1" x14ac:dyDescent="0.25">
      <c r="B11" s="18"/>
      <c r="C11" s="9" t="s">
        <v>19</v>
      </c>
      <c r="D11" s="49"/>
      <c r="E11" s="65"/>
      <c r="F11" s="57"/>
      <c r="G11" s="19"/>
      <c r="H11" s="19"/>
      <c r="I11" s="19"/>
      <c r="J11" s="19"/>
      <c r="K11" s="19"/>
      <c r="N11" s="1"/>
      <c r="O11" s="1"/>
    </row>
    <row r="12" spans="2:15" ht="30" x14ac:dyDescent="0.25">
      <c r="B12" s="6"/>
      <c r="C12" s="9" t="s">
        <v>12</v>
      </c>
      <c r="D12" s="49"/>
      <c r="E12" s="65" t="s">
        <v>62</v>
      </c>
      <c r="F12" s="50">
        <f>$D$12*F11</f>
        <v>0</v>
      </c>
      <c r="G12" s="50">
        <f t="shared" ref="G12:K12" si="2">$D$12*G11</f>
        <v>0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0</v>
      </c>
      <c r="N12" s="1"/>
      <c r="O12" s="1"/>
    </row>
    <row r="13" spans="2:15" ht="9" customHeight="1" x14ac:dyDescent="0.25">
      <c r="C13" s="34"/>
      <c r="D13" s="39"/>
      <c r="E13" s="67"/>
      <c r="F13" s="24"/>
      <c r="G13" s="24"/>
      <c r="H13" s="24"/>
      <c r="I13" s="24"/>
      <c r="J13" s="24"/>
      <c r="K13" s="24"/>
      <c r="N13" s="1"/>
      <c r="O13" s="1"/>
    </row>
    <row r="14" spans="2:15" x14ac:dyDescent="0.25">
      <c r="B14" s="18"/>
      <c r="C14" s="23"/>
      <c r="D14" s="10" t="s">
        <v>0</v>
      </c>
      <c r="E14" s="68"/>
      <c r="F14" s="42"/>
      <c r="G14" s="30"/>
      <c r="H14" s="30"/>
      <c r="I14" s="30"/>
      <c r="J14" s="30"/>
      <c r="K14" s="30"/>
      <c r="N14" s="1"/>
      <c r="O14" s="1"/>
    </row>
    <row r="15" spans="2:15" ht="15" customHeight="1" x14ac:dyDescent="0.25">
      <c r="B15" s="6"/>
      <c r="C15" s="38" t="s">
        <v>54</v>
      </c>
      <c r="D15" s="49"/>
      <c r="E15" s="65"/>
      <c r="F15" s="57"/>
      <c r="G15" s="19"/>
      <c r="H15" s="19"/>
      <c r="I15" s="19"/>
      <c r="J15" s="19"/>
      <c r="K15" s="19"/>
      <c r="N15" s="1"/>
      <c r="O15" s="1"/>
    </row>
    <row r="16" spans="2:15" x14ac:dyDescent="0.25">
      <c r="B16" s="18"/>
      <c r="C16" s="23" t="s">
        <v>51</v>
      </c>
      <c r="D16" s="51"/>
      <c r="E16" s="65" t="s">
        <v>62</v>
      </c>
      <c r="F16" s="58">
        <f>$D$16*F15</f>
        <v>0</v>
      </c>
      <c r="G16" s="58">
        <f t="shared" ref="G16:K16" si="3">$D$16*G15</f>
        <v>0</v>
      </c>
      <c r="H16" s="58">
        <f t="shared" si="3"/>
        <v>0</v>
      </c>
      <c r="I16" s="58">
        <f t="shared" si="3"/>
        <v>0</v>
      </c>
      <c r="J16" s="58">
        <f t="shared" si="3"/>
        <v>0</v>
      </c>
      <c r="K16" s="58">
        <f t="shared" si="3"/>
        <v>0</v>
      </c>
    </row>
    <row r="17" spans="2:13" ht="4.5" customHeight="1" x14ac:dyDescent="0.25">
      <c r="B17" s="11"/>
      <c r="C17" s="23"/>
      <c r="D17" s="40"/>
      <c r="E17" s="69"/>
      <c r="F17" s="41"/>
      <c r="G17" s="41"/>
      <c r="H17" s="41"/>
      <c r="I17" s="41"/>
      <c r="J17" s="41"/>
      <c r="K17" s="41"/>
    </row>
    <row r="18" spans="2:13" ht="4.5" customHeight="1" x14ac:dyDescent="0.25">
      <c r="D18" s="32"/>
      <c r="E18" s="70"/>
      <c r="F18" s="32"/>
      <c r="G18" s="32"/>
      <c r="H18" s="32"/>
      <c r="I18" s="32"/>
      <c r="J18" s="32"/>
      <c r="K18" s="32"/>
    </row>
    <row r="19" spans="2:13" x14ac:dyDescent="0.25">
      <c r="B19" s="7" t="s">
        <v>20</v>
      </c>
      <c r="C19" s="16"/>
      <c r="D19" s="10" t="s">
        <v>0</v>
      </c>
      <c r="E19" s="64"/>
      <c r="F19" s="42"/>
      <c r="G19" s="32"/>
      <c r="H19" s="32"/>
      <c r="I19" s="32"/>
      <c r="J19" s="32"/>
      <c r="K19" s="32"/>
    </row>
    <row r="20" spans="2:13" ht="14.25" customHeight="1" x14ac:dyDescent="0.25">
      <c r="B20" s="18"/>
      <c r="C20" s="9" t="s">
        <v>22</v>
      </c>
      <c r="D20" s="10"/>
      <c r="E20" s="64"/>
      <c r="F20" s="26"/>
      <c r="G20" s="32"/>
      <c r="H20" s="32"/>
      <c r="I20" s="32"/>
      <c r="J20" s="32"/>
      <c r="K20" s="32"/>
    </row>
    <row r="21" spans="2:13" x14ac:dyDescent="0.25">
      <c r="B21" s="6"/>
      <c r="C21" s="16" t="s">
        <v>11</v>
      </c>
      <c r="D21" s="49"/>
      <c r="E21" s="66" t="s">
        <v>62</v>
      </c>
      <c r="F21" s="3">
        <f>$D$21*F20</f>
        <v>0</v>
      </c>
      <c r="G21" s="24"/>
      <c r="H21" s="32"/>
      <c r="I21" s="32"/>
      <c r="J21" s="32"/>
      <c r="K21" s="32"/>
    </row>
    <row r="22" spans="2:13" hidden="1" x14ac:dyDescent="0.25">
      <c r="D22" s="32"/>
      <c r="E22" s="70"/>
      <c r="F22" s="32"/>
      <c r="G22" s="32"/>
      <c r="H22" s="32"/>
      <c r="I22" s="32"/>
      <c r="J22" s="32"/>
      <c r="K22" s="32"/>
    </row>
    <row r="23" spans="2:13" hidden="1" x14ac:dyDescent="0.25">
      <c r="D23" s="32"/>
      <c r="E23" s="70"/>
      <c r="F23" s="32"/>
      <c r="G23" s="32"/>
      <c r="H23" s="32"/>
      <c r="I23" s="32"/>
      <c r="J23" s="32"/>
      <c r="K23" s="32"/>
    </row>
    <row r="24" spans="2:13" hidden="1" x14ac:dyDescent="0.25">
      <c r="D24" s="32"/>
      <c r="E24" s="70"/>
      <c r="F24" s="32"/>
      <c r="G24" s="32"/>
      <c r="H24" s="32"/>
      <c r="I24" s="32"/>
      <c r="J24" s="32"/>
      <c r="K24" s="32"/>
    </row>
    <row r="25" spans="2:13" hidden="1" x14ac:dyDescent="0.25">
      <c r="D25" s="32"/>
      <c r="E25" s="70"/>
      <c r="F25" s="32"/>
      <c r="G25" s="32"/>
      <c r="H25" s="32"/>
      <c r="I25" s="32"/>
      <c r="J25" s="32"/>
      <c r="K25" s="32"/>
    </row>
    <row r="26" spans="2:13" hidden="1" x14ac:dyDescent="0.25">
      <c r="D26" s="32"/>
      <c r="E26" s="70"/>
      <c r="F26" s="32"/>
      <c r="G26" s="32"/>
      <c r="H26" s="32"/>
      <c r="I26" s="32"/>
      <c r="J26" s="32"/>
      <c r="K26" s="32"/>
    </row>
    <row r="27" spans="2:13" hidden="1" x14ac:dyDescent="0.25">
      <c r="D27" s="32"/>
      <c r="E27" s="70"/>
      <c r="F27" s="32"/>
      <c r="G27" s="32"/>
      <c r="H27" s="32"/>
      <c r="I27" s="32"/>
      <c r="J27" s="32"/>
      <c r="K27" s="32"/>
    </row>
    <row r="28" spans="2:13" ht="9" customHeight="1" x14ac:dyDescent="0.25">
      <c r="D28" s="32"/>
      <c r="E28" s="70"/>
      <c r="F28" s="32"/>
      <c r="G28" s="32"/>
      <c r="H28" s="32"/>
      <c r="I28" s="32"/>
      <c r="J28" s="32"/>
      <c r="K28" s="32"/>
    </row>
    <row r="29" spans="2:13" x14ac:dyDescent="0.25">
      <c r="B29" s="6"/>
      <c r="C29" s="17" t="s">
        <v>8</v>
      </c>
      <c r="D29" s="52">
        <f>D16+D12+D8+D7+D21</f>
        <v>0</v>
      </c>
      <c r="E29" s="71"/>
      <c r="F29" s="61">
        <f>F12+F16+F8+F7+F21</f>
        <v>0</v>
      </c>
      <c r="G29" s="22">
        <f>G12+G16+G8+G7</f>
        <v>0</v>
      </c>
      <c r="H29" s="22">
        <f>H12+H16+H8+H7</f>
        <v>0</v>
      </c>
      <c r="I29" s="22">
        <f>I12+I16+I8+I7</f>
        <v>0</v>
      </c>
      <c r="J29" s="22">
        <f>J12+J16+J8+J7</f>
        <v>0</v>
      </c>
      <c r="K29" s="22">
        <f>K12+K16+K8+K7</f>
        <v>0</v>
      </c>
      <c r="M29" s="1"/>
    </row>
    <row r="30" spans="2:13" ht="9" customHeight="1" x14ac:dyDescent="0.25">
      <c r="D30" s="32"/>
      <c r="E30" s="70"/>
      <c r="F30" s="32"/>
      <c r="G30" s="32"/>
      <c r="H30" s="32"/>
      <c r="I30" s="32"/>
      <c r="J30" s="32"/>
      <c r="K30" s="32"/>
    </row>
    <row r="31" spans="2:13" x14ac:dyDescent="0.25">
      <c r="B31" s="7" t="s">
        <v>95</v>
      </c>
      <c r="C31" s="12"/>
      <c r="D31" s="31"/>
      <c r="E31" s="72"/>
      <c r="F31" s="31"/>
      <c r="G31" s="31"/>
      <c r="H31" s="31"/>
      <c r="I31" s="31"/>
      <c r="J31" s="31"/>
      <c r="K31" s="42"/>
    </row>
    <row r="32" spans="2:13" x14ac:dyDescent="0.25">
      <c r="B32" s="7" t="s">
        <v>21</v>
      </c>
      <c r="D32" s="10" t="s">
        <v>55</v>
      </c>
      <c r="E32" s="73"/>
      <c r="F32" s="42"/>
      <c r="G32" s="30"/>
      <c r="H32" s="30"/>
      <c r="I32" s="30"/>
      <c r="J32" s="30"/>
      <c r="K32" s="30"/>
    </row>
    <row r="33" spans="2:13" hidden="1" x14ac:dyDescent="0.25">
      <c r="C33" t="s">
        <v>7</v>
      </c>
      <c r="D33" s="39">
        <v>0</v>
      </c>
      <c r="E33" s="74"/>
      <c r="F33" s="39">
        <v>0</v>
      </c>
      <c r="G33" s="137">
        <v>0</v>
      </c>
      <c r="H33" s="39">
        <v>0</v>
      </c>
      <c r="I33" s="39">
        <v>0</v>
      </c>
      <c r="J33" s="39">
        <v>0</v>
      </c>
      <c r="K33" s="39">
        <v>0</v>
      </c>
    </row>
    <row r="34" spans="2:13" ht="30.75" customHeight="1" x14ac:dyDescent="0.25">
      <c r="B34" s="13"/>
      <c r="C34" s="9" t="s">
        <v>19</v>
      </c>
      <c r="D34" s="49"/>
      <c r="E34" s="75"/>
      <c r="F34" s="57"/>
      <c r="G34" s="19"/>
      <c r="H34" s="19"/>
      <c r="I34" s="19"/>
      <c r="J34" s="19"/>
      <c r="K34" s="19"/>
    </row>
    <row r="35" spans="2:13" ht="31.5" customHeight="1" x14ac:dyDescent="0.25">
      <c r="B35" s="6"/>
      <c r="C35" s="38" t="s">
        <v>61</v>
      </c>
      <c r="D35" s="49"/>
      <c r="E35" s="66" t="s">
        <v>64</v>
      </c>
      <c r="F35" s="50">
        <f>$D$35*F34</f>
        <v>0</v>
      </c>
      <c r="G35" s="50">
        <f t="shared" ref="G35:K35" si="4">$D$35*G34</f>
        <v>0</v>
      </c>
      <c r="H35" s="50">
        <f t="shared" si="4"/>
        <v>0</v>
      </c>
      <c r="I35" s="50">
        <f t="shared" si="4"/>
        <v>0</v>
      </c>
      <c r="J35" s="50">
        <f t="shared" si="4"/>
        <v>0</v>
      </c>
      <c r="K35" s="50">
        <f t="shared" si="4"/>
        <v>0</v>
      </c>
    </row>
    <row r="36" spans="2:13" ht="9" customHeight="1" x14ac:dyDescent="0.25">
      <c r="C36" s="34"/>
      <c r="D36" s="39"/>
      <c r="E36" s="76"/>
      <c r="F36" s="24"/>
      <c r="G36" s="24"/>
      <c r="H36" s="24"/>
      <c r="I36" s="24"/>
      <c r="J36" s="24"/>
      <c r="K36" s="24"/>
    </row>
    <row r="37" spans="2:13" x14ac:dyDescent="0.25">
      <c r="B37" s="18"/>
      <c r="C37" s="9"/>
      <c r="D37" s="10" t="s">
        <v>55</v>
      </c>
      <c r="E37" s="73"/>
      <c r="F37" s="42"/>
      <c r="G37" s="30"/>
      <c r="H37" s="30"/>
      <c r="I37" s="30"/>
      <c r="J37" s="30"/>
      <c r="K37" s="30"/>
    </row>
    <row r="38" spans="2:13" ht="15.75" customHeight="1" x14ac:dyDescent="0.25">
      <c r="B38" s="18"/>
      <c r="C38" s="9" t="s">
        <v>54</v>
      </c>
      <c r="D38" s="49"/>
      <c r="E38" s="75"/>
      <c r="F38" s="57"/>
      <c r="G38" s="19"/>
      <c r="H38" s="19"/>
      <c r="I38" s="19"/>
      <c r="J38" s="19"/>
      <c r="K38" s="19"/>
    </row>
    <row r="39" spans="2:13" ht="30" x14ac:dyDescent="0.25">
      <c r="B39" s="6"/>
      <c r="C39" s="38" t="s">
        <v>60</v>
      </c>
      <c r="D39" s="49"/>
      <c r="E39" s="66" t="s">
        <v>64</v>
      </c>
      <c r="F39" s="50">
        <f>$D$39*F38</f>
        <v>0</v>
      </c>
      <c r="G39" s="50">
        <f t="shared" ref="G39:K39" si="5">$D$39*G38</f>
        <v>0</v>
      </c>
      <c r="H39" s="50">
        <f t="shared" si="5"/>
        <v>0</v>
      </c>
      <c r="I39" s="50">
        <f t="shared" si="5"/>
        <v>0</v>
      </c>
      <c r="J39" s="50">
        <f t="shared" si="5"/>
        <v>0</v>
      </c>
      <c r="K39" s="50">
        <f t="shared" si="5"/>
        <v>0</v>
      </c>
    </row>
    <row r="40" spans="2:13" ht="9" customHeight="1" x14ac:dyDescent="0.25">
      <c r="C40" s="34"/>
      <c r="D40" s="39"/>
      <c r="E40" s="76"/>
      <c r="F40" s="24"/>
      <c r="G40" s="24"/>
      <c r="H40" s="24"/>
      <c r="I40" s="24"/>
      <c r="J40" s="24"/>
      <c r="K40" s="24"/>
    </row>
    <row r="41" spans="2:13" x14ac:dyDescent="0.25">
      <c r="B41" s="7" t="s">
        <v>20</v>
      </c>
      <c r="C41" s="16"/>
      <c r="D41" s="10" t="s">
        <v>55</v>
      </c>
      <c r="E41" s="73"/>
      <c r="F41" s="42"/>
      <c r="G41" s="44"/>
      <c r="H41" s="44"/>
      <c r="I41" s="44"/>
      <c r="J41" s="44"/>
      <c r="K41" s="44"/>
      <c r="L41" s="35"/>
      <c r="M41" s="1"/>
    </row>
    <row r="42" spans="2:13" ht="15.75" customHeight="1" x14ac:dyDescent="0.25">
      <c r="B42" s="18"/>
      <c r="C42" s="9" t="s">
        <v>22</v>
      </c>
      <c r="D42" s="49"/>
      <c r="E42" s="75"/>
      <c r="F42" s="59"/>
      <c r="G42" s="44"/>
      <c r="H42" s="44"/>
      <c r="I42" s="44"/>
      <c r="J42" s="44"/>
      <c r="K42" s="44"/>
      <c r="L42" s="35"/>
      <c r="M42" s="1"/>
    </row>
    <row r="43" spans="2:13" x14ac:dyDescent="0.25">
      <c r="B43" s="6"/>
      <c r="C43" s="16" t="s">
        <v>59</v>
      </c>
      <c r="D43" s="49"/>
      <c r="E43" s="66" t="s">
        <v>64</v>
      </c>
      <c r="F43" s="50">
        <f>$D$43*F42</f>
        <v>0</v>
      </c>
      <c r="G43" s="32"/>
      <c r="H43" s="32"/>
      <c r="I43" s="32"/>
      <c r="J43" s="32"/>
      <c r="K43" s="32"/>
      <c r="L43" s="1"/>
    </row>
    <row r="44" spans="2:13" ht="9" customHeight="1" x14ac:dyDescent="0.25">
      <c r="C44" s="12"/>
      <c r="D44" s="45"/>
      <c r="E44" s="77"/>
      <c r="F44" s="32"/>
      <c r="G44" s="32"/>
      <c r="H44" s="32"/>
      <c r="I44" s="32"/>
      <c r="J44" s="32"/>
      <c r="K44" s="32"/>
      <c r="L44" s="1"/>
    </row>
    <row r="45" spans="2:13" x14ac:dyDescent="0.25">
      <c r="B45" s="6"/>
      <c r="C45" s="17" t="s">
        <v>9</v>
      </c>
      <c r="D45" s="112">
        <f>D35+D39+D43</f>
        <v>0</v>
      </c>
      <c r="E45" s="78" t="s">
        <v>68</v>
      </c>
      <c r="F45" s="61">
        <f>F39+F43+F35</f>
        <v>0</v>
      </c>
      <c r="G45" s="22">
        <f>G39+G35</f>
        <v>0</v>
      </c>
      <c r="H45" s="22">
        <f>H39+H35</f>
        <v>0</v>
      </c>
      <c r="I45" s="22">
        <f>I39+I35</f>
        <v>0</v>
      </c>
      <c r="J45" s="22">
        <f>J39+J35</f>
        <v>0</v>
      </c>
      <c r="K45" s="22">
        <f>K39+K35</f>
        <v>0</v>
      </c>
      <c r="L45" s="35"/>
      <c r="M45" s="1"/>
    </row>
    <row r="46" spans="2:13" ht="9" customHeight="1" x14ac:dyDescent="0.25">
      <c r="D46" s="45"/>
      <c r="E46" s="77"/>
      <c r="F46" s="32"/>
      <c r="G46" s="32"/>
      <c r="H46" s="32"/>
      <c r="I46" s="32"/>
      <c r="J46" s="32"/>
      <c r="K46" s="32"/>
      <c r="L46" s="1"/>
    </row>
    <row r="47" spans="2:13" x14ac:dyDescent="0.25">
      <c r="B47" s="25" t="s">
        <v>53</v>
      </c>
      <c r="C47" s="12"/>
      <c r="D47" s="29"/>
      <c r="E47" s="72"/>
      <c r="F47" s="29"/>
      <c r="G47" s="29"/>
      <c r="H47" s="29"/>
      <c r="I47" s="29"/>
      <c r="J47" s="29"/>
      <c r="K47" s="46"/>
    </row>
    <row r="48" spans="2:13" hidden="1" x14ac:dyDescent="0.25">
      <c r="C48" t="s">
        <v>7</v>
      </c>
      <c r="D48" s="39">
        <v>0</v>
      </c>
      <c r="E48" s="69"/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M48" s="1"/>
    </row>
    <row r="49" spans="2:13" x14ac:dyDescent="0.25">
      <c r="B49" s="7" t="s">
        <v>21</v>
      </c>
      <c r="D49" s="10" t="s">
        <v>56</v>
      </c>
      <c r="E49" s="73"/>
      <c r="F49" s="42"/>
      <c r="G49" s="30"/>
      <c r="H49" s="30"/>
      <c r="I49" s="30"/>
      <c r="J49" s="30"/>
      <c r="K49" s="30"/>
      <c r="M49" s="1"/>
    </row>
    <row r="50" spans="2:13" ht="30" customHeight="1" x14ac:dyDescent="0.25">
      <c r="B50" s="13"/>
      <c r="C50" s="9" t="s">
        <v>19</v>
      </c>
      <c r="D50" s="49"/>
      <c r="E50" s="75"/>
      <c r="F50" s="57"/>
      <c r="G50" s="19"/>
      <c r="H50" s="19"/>
      <c r="I50" s="19"/>
      <c r="J50" s="19"/>
      <c r="K50" s="19"/>
      <c r="L50" s="36"/>
    </row>
    <row r="51" spans="2:13" ht="30.75" customHeight="1" x14ac:dyDescent="0.25">
      <c r="B51" s="6"/>
      <c r="C51" s="38" t="s">
        <v>47</v>
      </c>
      <c r="D51" s="54"/>
      <c r="E51" s="79" t="s">
        <v>64</v>
      </c>
      <c r="F51" s="50">
        <f>$D$51*F50</f>
        <v>0</v>
      </c>
      <c r="G51" s="50">
        <f t="shared" ref="G51:K51" si="6">$D$51*G50</f>
        <v>0</v>
      </c>
      <c r="H51" s="50">
        <f t="shared" si="6"/>
        <v>0</v>
      </c>
      <c r="I51" s="50">
        <f t="shared" si="6"/>
        <v>0</v>
      </c>
      <c r="J51" s="50">
        <f t="shared" si="6"/>
        <v>0</v>
      </c>
      <c r="K51" s="50">
        <f t="shared" si="6"/>
        <v>0</v>
      </c>
      <c r="L51" s="36"/>
    </row>
    <row r="52" spans="2:13" ht="9" customHeight="1" x14ac:dyDescent="0.25">
      <c r="C52" s="34"/>
      <c r="D52" s="24"/>
      <c r="E52" s="80"/>
      <c r="F52" s="24"/>
      <c r="G52" s="24"/>
      <c r="H52" s="24"/>
      <c r="I52" s="24"/>
      <c r="J52" s="24"/>
      <c r="K52" s="24"/>
      <c r="L52" s="36"/>
    </row>
    <row r="53" spans="2:13" x14ac:dyDescent="0.25">
      <c r="B53" s="18"/>
      <c r="C53" s="9"/>
      <c r="D53" s="10" t="s">
        <v>56</v>
      </c>
      <c r="E53" s="73"/>
      <c r="F53" s="42"/>
      <c r="G53" s="30"/>
      <c r="H53" s="30"/>
      <c r="I53" s="30"/>
      <c r="J53" s="30"/>
      <c r="K53" s="30"/>
      <c r="L53" s="36"/>
    </row>
    <row r="54" spans="2:13" ht="18" customHeight="1" x14ac:dyDescent="0.25">
      <c r="B54" s="6"/>
      <c r="C54" s="9" t="s">
        <v>54</v>
      </c>
      <c r="D54" s="49"/>
      <c r="E54" s="75"/>
      <c r="F54" s="57"/>
      <c r="G54" s="19"/>
      <c r="H54" s="19"/>
      <c r="I54" s="19"/>
      <c r="J54" s="19"/>
      <c r="K54" s="19"/>
      <c r="L54" s="36"/>
    </row>
    <row r="55" spans="2:13" ht="30" x14ac:dyDescent="0.25">
      <c r="B55" s="13"/>
      <c r="C55" s="38" t="s">
        <v>57</v>
      </c>
      <c r="D55" s="54"/>
      <c r="E55" s="79" t="s">
        <v>64</v>
      </c>
      <c r="F55" s="50">
        <f>$D$55*F54</f>
        <v>0</v>
      </c>
      <c r="G55" s="50">
        <f t="shared" ref="G55:J55" si="7">$D$55*G54</f>
        <v>0</v>
      </c>
      <c r="H55" s="50">
        <f t="shared" si="7"/>
        <v>0</v>
      </c>
      <c r="I55" s="50">
        <f t="shared" si="7"/>
        <v>0</v>
      </c>
      <c r="J55" s="50">
        <f t="shared" si="7"/>
        <v>0</v>
      </c>
      <c r="K55" s="50">
        <f>$D$55*K54</f>
        <v>0</v>
      </c>
      <c r="L55" s="36"/>
    </row>
    <row r="56" spans="2:13" ht="9" customHeight="1" x14ac:dyDescent="0.25">
      <c r="D56" s="32"/>
      <c r="E56" s="72"/>
      <c r="F56" s="32"/>
      <c r="G56" s="32"/>
      <c r="H56" s="32"/>
      <c r="I56" s="32"/>
      <c r="J56" s="32"/>
      <c r="K56" s="32"/>
    </row>
    <row r="57" spans="2:13" x14ac:dyDescent="0.25">
      <c r="B57" s="7" t="s">
        <v>20</v>
      </c>
      <c r="C57" s="16"/>
      <c r="D57" s="55" t="s">
        <v>56</v>
      </c>
      <c r="E57" s="81"/>
      <c r="F57" s="42"/>
      <c r="G57" s="44"/>
      <c r="H57" s="44"/>
      <c r="I57" s="44"/>
      <c r="J57" s="44"/>
      <c r="K57" s="44"/>
      <c r="L57" s="1"/>
    </row>
    <row r="58" spans="2:13" ht="18" customHeight="1" x14ac:dyDescent="0.25">
      <c r="B58" s="18"/>
      <c r="C58" s="9" t="s">
        <v>22</v>
      </c>
      <c r="D58" s="53"/>
      <c r="E58" s="82"/>
      <c r="F58" s="59"/>
      <c r="G58" s="44"/>
      <c r="H58" s="44"/>
      <c r="I58" s="44"/>
      <c r="J58" s="44"/>
      <c r="K58" s="44"/>
      <c r="L58" s="1"/>
    </row>
    <row r="59" spans="2:13" ht="16.5" customHeight="1" x14ac:dyDescent="0.25">
      <c r="B59" s="6"/>
      <c r="C59" s="43" t="s">
        <v>58</v>
      </c>
      <c r="D59" s="55"/>
      <c r="E59" s="79" t="s">
        <v>64</v>
      </c>
      <c r="F59" s="60">
        <f>$D$59*F58</f>
        <v>0</v>
      </c>
      <c r="G59" s="44"/>
      <c r="H59" s="44"/>
      <c r="I59" s="44"/>
      <c r="J59" s="44"/>
      <c r="K59" s="44"/>
      <c r="L59" s="1"/>
    </row>
    <row r="60" spans="2:13" ht="9" customHeight="1" x14ac:dyDescent="0.25">
      <c r="C60" s="37"/>
      <c r="D60" s="47"/>
      <c r="E60" s="83"/>
      <c r="F60" s="32"/>
      <c r="G60" s="32"/>
      <c r="H60" s="32"/>
      <c r="I60" s="32"/>
      <c r="J60" s="32"/>
      <c r="K60" s="32"/>
      <c r="M60" s="1"/>
    </row>
    <row r="61" spans="2:13" x14ac:dyDescent="0.25">
      <c r="B61" s="6"/>
      <c r="C61" s="17" t="s">
        <v>9</v>
      </c>
      <c r="D61" s="112">
        <f>D55+D51+D59</f>
        <v>0</v>
      </c>
      <c r="E61" s="78" t="s">
        <v>68</v>
      </c>
      <c r="F61" s="61">
        <f t="shared" ref="F61:K61" si="8">F59+F55+F51</f>
        <v>0</v>
      </c>
      <c r="G61" s="99">
        <f t="shared" si="8"/>
        <v>0</v>
      </c>
      <c r="H61" s="22">
        <f t="shared" si="8"/>
        <v>0</v>
      </c>
      <c r="I61" s="22">
        <f t="shared" si="8"/>
        <v>0</v>
      </c>
      <c r="J61" s="22">
        <f t="shared" si="8"/>
        <v>0</v>
      </c>
      <c r="K61" s="22">
        <f t="shared" si="8"/>
        <v>0</v>
      </c>
      <c r="L61" s="1"/>
    </row>
    <row r="62" spans="2:13" ht="9" customHeight="1" x14ac:dyDescent="0.25">
      <c r="C62" s="33"/>
      <c r="D62" s="47"/>
      <c r="E62" s="84"/>
      <c r="F62" s="32"/>
      <c r="G62" s="32"/>
      <c r="H62" s="32"/>
      <c r="I62" s="32"/>
      <c r="J62" s="32"/>
      <c r="K62" s="32"/>
      <c r="M62" s="1"/>
    </row>
    <row r="63" spans="2:13" x14ac:dyDescent="0.25">
      <c r="B63" s="18"/>
      <c r="C63" s="28"/>
      <c r="D63" s="10"/>
      <c r="E63" s="73"/>
      <c r="F63" s="60"/>
      <c r="G63" s="95"/>
      <c r="H63" s="30"/>
      <c r="I63" s="30"/>
      <c r="J63" s="30"/>
      <c r="K63" s="30"/>
    </row>
    <row r="64" spans="2:13" x14ac:dyDescent="0.25">
      <c r="B64" s="6"/>
      <c r="C64" s="89" t="s">
        <v>10</v>
      </c>
      <c r="D64" s="56">
        <f>D29+D45+D61</f>
        <v>0</v>
      </c>
      <c r="E64" s="85"/>
      <c r="F64" s="62">
        <f t="shared" ref="F64:K64" si="9">F61+F45+F29</f>
        <v>0</v>
      </c>
      <c r="G64" s="101">
        <f t="shared" si="9"/>
        <v>0</v>
      </c>
      <c r="H64" s="48">
        <f t="shared" si="9"/>
        <v>0</v>
      </c>
      <c r="I64" s="48">
        <f t="shared" si="9"/>
        <v>0</v>
      </c>
      <c r="J64" s="48">
        <f t="shared" si="9"/>
        <v>0</v>
      </c>
      <c r="K64" s="48">
        <f t="shared" si="9"/>
        <v>0</v>
      </c>
    </row>
    <row r="65" spans="2:5" x14ac:dyDescent="0.25">
      <c r="B65" s="11"/>
      <c r="C65" s="11"/>
      <c r="E65" s="86"/>
    </row>
  </sheetData>
  <mergeCells count="2">
    <mergeCell ref="C2:D2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76"/>
  <sheetViews>
    <sheetView tabSelected="1" zoomScaleNormal="100" workbookViewId="0"/>
  </sheetViews>
  <sheetFormatPr defaultRowHeight="15" x14ac:dyDescent="0.25"/>
  <cols>
    <col min="2" max="2" width="3.28515625" customWidth="1"/>
    <col min="3" max="3" width="49.5703125" customWidth="1"/>
    <col min="4" max="4" width="14.140625" style="32" bestFit="1" customWidth="1"/>
    <col min="5" max="5" width="4.7109375" style="32" bestFit="1" customWidth="1"/>
    <col min="6" max="6" width="11.5703125" style="32" bestFit="1" customWidth="1"/>
    <col min="7" max="7" width="10.5703125" style="32" bestFit="1" customWidth="1"/>
    <col min="8" max="8" width="10.28515625" style="32" customWidth="1"/>
    <col min="9" max="11" width="10.5703125" style="32" bestFit="1" customWidth="1"/>
    <col min="12" max="12" width="19.42578125" customWidth="1"/>
    <col min="13" max="13" width="10.5703125" bestFit="1" customWidth="1"/>
  </cols>
  <sheetData>
    <row r="1" spans="2:15" ht="21" x14ac:dyDescent="0.35">
      <c r="C1" s="93" t="s">
        <v>81</v>
      </c>
      <c r="D1"/>
      <c r="E1"/>
      <c r="F1" s="63"/>
      <c r="G1" s="142" t="s">
        <v>82</v>
      </c>
      <c r="H1" s="142"/>
      <c r="I1" s="142"/>
      <c r="J1" s="142"/>
      <c r="K1" s="142"/>
    </row>
    <row r="2" spans="2:15" x14ac:dyDescent="0.25">
      <c r="B2" s="115" t="s">
        <v>84</v>
      </c>
      <c r="C2" s="140" t="s">
        <v>85</v>
      </c>
      <c r="D2" s="140"/>
      <c r="E2" s="104"/>
      <c r="F2" s="63"/>
      <c r="G2" s="94" t="s">
        <v>68</v>
      </c>
      <c r="H2" t="s">
        <v>69</v>
      </c>
      <c r="I2"/>
      <c r="J2"/>
      <c r="K2"/>
    </row>
    <row r="3" spans="2:15" x14ac:dyDescent="0.25">
      <c r="B3" s="94" t="s">
        <v>63</v>
      </c>
      <c r="C3" s="141" t="s">
        <v>86</v>
      </c>
      <c r="D3" s="141"/>
      <c r="E3" s="105"/>
      <c r="F3" s="63"/>
      <c r="I3"/>
      <c r="J3"/>
      <c r="K3"/>
    </row>
    <row r="5" spans="2:15" ht="24.95" customHeight="1" x14ac:dyDescent="0.25">
      <c r="B5" s="106" t="s">
        <v>21</v>
      </c>
      <c r="C5" s="2"/>
      <c r="D5" s="145" t="s">
        <v>0</v>
      </c>
      <c r="E5" s="146"/>
      <c r="F5" s="30" t="s">
        <v>1</v>
      </c>
      <c r="G5" s="30" t="s">
        <v>2</v>
      </c>
      <c r="H5" s="130" t="s">
        <v>3</v>
      </c>
      <c r="I5" s="30" t="s">
        <v>4</v>
      </c>
      <c r="J5" s="30" t="s">
        <v>5</v>
      </c>
      <c r="K5" s="30" t="s">
        <v>6</v>
      </c>
    </row>
    <row r="6" spans="2:15" ht="24.95" customHeight="1" x14ac:dyDescent="0.25">
      <c r="B6" s="6"/>
      <c r="C6" s="9" t="s">
        <v>18</v>
      </c>
      <c r="D6" s="10"/>
      <c r="E6" s="42"/>
      <c r="F6" s="19">
        <f>1/6</f>
        <v>0.16666666666666666</v>
      </c>
      <c r="G6" s="19">
        <f t="shared" ref="G6:K6" si="0">1/6</f>
        <v>0.16666666666666666</v>
      </c>
      <c r="H6" s="131">
        <f t="shared" si="0"/>
        <v>0.16666666666666666</v>
      </c>
      <c r="I6" s="19">
        <f t="shared" si="0"/>
        <v>0.16666666666666666</v>
      </c>
      <c r="J6" s="19">
        <f t="shared" si="0"/>
        <v>0.16666666666666666</v>
      </c>
      <c r="K6" s="19">
        <f t="shared" si="0"/>
        <v>0.16666666666666666</v>
      </c>
    </row>
    <row r="7" spans="2:15" ht="24.95" customHeight="1" x14ac:dyDescent="0.25">
      <c r="B7" s="6"/>
      <c r="C7" s="9" t="s">
        <v>13</v>
      </c>
      <c r="D7" s="49">
        <v>5031.6499999999996</v>
      </c>
      <c r="E7" s="116" t="s">
        <v>87</v>
      </c>
      <c r="F7" s="4">
        <f>D7*F6</f>
        <v>838.60833333333323</v>
      </c>
      <c r="G7" s="4">
        <f>D7*G6</f>
        <v>838.60833333333323</v>
      </c>
      <c r="H7" s="132">
        <f>D7*H6</f>
        <v>838.60833333333323</v>
      </c>
      <c r="I7" s="4">
        <f>D7*I6</f>
        <v>838.60833333333323</v>
      </c>
      <c r="J7" s="4">
        <f>D7*J6</f>
        <v>838.60833333333323</v>
      </c>
      <c r="K7" s="4">
        <v>838.6</v>
      </c>
      <c r="L7" s="1"/>
      <c r="N7" s="1"/>
      <c r="O7" s="1"/>
    </row>
    <row r="8" spans="2:15" ht="9" customHeight="1" x14ac:dyDescent="0.25">
      <c r="D8"/>
      <c r="E8"/>
      <c r="F8"/>
      <c r="G8"/>
      <c r="H8"/>
      <c r="I8"/>
      <c r="J8"/>
      <c r="K8"/>
      <c r="N8" s="1"/>
      <c r="O8" s="1"/>
    </row>
    <row r="9" spans="2:15" ht="24.95" customHeight="1" x14ac:dyDescent="0.25">
      <c r="B9" s="6"/>
      <c r="C9" s="9"/>
      <c r="D9" s="145" t="s">
        <v>0</v>
      </c>
      <c r="E9" s="146"/>
      <c r="F9" s="30" t="s">
        <v>1</v>
      </c>
      <c r="G9" s="30" t="s">
        <v>2</v>
      </c>
      <c r="H9" s="122" t="s">
        <v>3</v>
      </c>
      <c r="I9" s="30" t="s">
        <v>4</v>
      </c>
      <c r="J9" s="30" t="s">
        <v>5</v>
      </c>
      <c r="K9" s="30" t="s">
        <v>6</v>
      </c>
      <c r="L9" s="1"/>
      <c r="N9" s="1"/>
      <c r="O9" s="1"/>
    </row>
    <row r="10" spans="2:15" ht="24.95" customHeight="1" x14ac:dyDescent="0.25">
      <c r="B10" s="6"/>
      <c r="C10" s="9" t="s">
        <v>88</v>
      </c>
      <c r="D10" s="49"/>
      <c r="E10" s="60"/>
      <c r="F10" s="26">
        <v>0.35</v>
      </c>
      <c r="G10" s="26">
        <v>0.2</v>
      </c>
      <c r="H10" s="125">
        <v>0.1</v>
      </c>
      <c r="I10" s="26">
        <v>0.1</v>
      </c>
      <c r="J10" s="26">
        <v>0.1</v>
      </c>
      <c r="K10" s="26">
        <v>0.15</v>
      </c>
      <c r="O10" s="14"/>
    </row>
    <row r="11" spans="2:15" ht="24.95" customHeight="1" x14ac:dyDescent="0.25">
      <c r="B11" s="6"/>
      <c r="C11" s="9" t="s">
        <v>83</v>
      </c>
      <c r="D11" s="49">
        <v>4270.5</v>
      </c>
      <c r="E11" s="116" t="s">
        <v>87</v>
      </c>
      <c r="F11" s="4">
        <f>D11*F10</f>
        <v>1494.675</v>
      </c>
      <c r="G11" s="4">
        <v>854.09</v>
      </c>
      <c r="H11" s="126">
        <f>D11*H10</f>
        <v>427.05</v>
      </c>
      <c r="I11" s="4">
        <f>D11*I10</f>
        <v>427.05</v>
      </c>
      <c r="J11" s="4">
        <f>D11*J10</f>
        <v>427.05</v>
      </c>
      <c r="K11" s="4">
        <f>D11*K10</f>
        <v>640.57499999999993</v>
      </c>
      <c r="L11" s="1"/>
      <c r="N11" s="1"/>
      <c r="O11" s="1"/>
    </row>
    <row r="12" spans="2:15" ht="9" customHeight="1" x14ac:dyDescent="0.25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"/>
      <c r="N12" s="1"/>
      <c r="O12" s="1"/>
    </row>
    <row r="13" spans="2:15" ht="24.95" customHeight="1" x14ac:dyDescent="0.25">
      <c r="B13" s="7" t="s">
        <v>20</v>
      </c>
      <c r="C13" s="16"/>
      <c r="D13" s="145" t="s">
        <v>0</v>
      </c>
      <c r="E13" s="146"/>
      <c r="F13" s="30" t="s">
        <v>1</v>
      </c>
      <c r="L13" s="1"/>
      <c r="N13" s="1"/>
      <c r="O13" s="1"/>
    </row>
    <row r="14" spans="2:15" ht="24.95" customHeight="1" x14ac:dyDescent="0.25">
      <c r="B14" s="6"/>
      <c r="C14" s="9" t="s">
        <v>22</v>
      </c>
      <c r="D14" s="49"/>
      <c r="E14" s="60"/>
      <c r="F14" s="26">
        <v>1</v>
      </c>
      <c r="G14" s="27"/>
      <c r="H14" s="27"/>
      <c r="I14" s="27"/>
      <c r="J14" s="27"/>
      <c r="K14" s="27"/>
      <c r="N14" s="1"/>
      <c r="O14" s="1"/>
    </row>
    <row r="15" spans="2:15" ht="24.95" customHeight="1" x14ac:dyDescent="0.25">
      <c r="B15" s="6"/>
      <c r="C15" s="16" t="s">
        <v>11</v>
      </c>
      <c r="D15" s="49">
        <v>6566</v>
      </c>
      <c r="E15" s="116" t="s">
        <v>87</v>
      </c>
      <c r="F15" s="4">
        <f>D15*F14</f>
        <v>6566</v>
      </c>
      <c r="G15" s="24"/>
      <c r="H15" s="24"/>
      <c r="I15" s="24"/>
      <c r="J15" s="24"/>
      <c r="K15" s="24"/>
    </row>
    <row r="16" spans="2:15" ht="9" customHeight="1" x14ac:dyDescent="0.25">
      <c r="D16"/>
      <c r="E16"/>
      <c r="F16"/>
      <c r="G16"/>
      <c r="H16"/>
      <c r="I16"/>
      <c r="J16"/>
      <c r="K16"/>
      <c r="M16" s="1"/>
    </row>
    <row r="17" spans="2:13" ht="24.95" customHeight="1" x14ac:dyDescent="0.25">
      <c r="B17" s="6"/>
      <c r="C17" s="17" t="s">
        <v>8</v>
      </c>
      <c r="D17" s="52">
        <f>SUM(D7:D16)</f>
        <v>15868.15</v>
      </c>
      <c r="E17" s="116" t="s">
        <v>63</v>
      </c>
      <c r="F17" s="22">
        <f t="shared" ref="F17:K17" si="1">F11+F7+F15</f>
        <v>8899.2833333333328</v>
      </c>
      <c r="G17" s="22">
        <f t="shared" si="1"/>
        <v>1692.6983333333333</v>
      </c>
      <c r="H17" s="129">
        <f t="shared" si="1"/>
        <v>1265.6583333333333</v>
      </c>
      <c r="I17" s="22">
        <f t="shared" si="1"/>
        <v>1265.6583333333333</v>
      </c>
      <c r="J17" s="22">
        <f t="shared" si="1"/>
        <v>1265.6583333333333</v>
      </c>
      <c r="K17" s="22">
        <f t="shared" si="1"/>
        <v>1479.175</v>
      </c>
    </row>
    <row r="18" spans="2:13" ht="24.95" hidden="1" x14ac:dyDescent="0.25">
      <c r="F18" s="24" t="e">
        <f>#REF!+F15</f>
        <v>#REF!</v>
      </c>
    </row>
    <row r="19" spans="2:13" ht="24.95" hidden="1" x14ac:dyDescent="0.25"/>
    <row r="20" spans="2:13" ht="24.95" hidden="1" x14ac:dyDescent="0.25"/>
    <row r="21" spans="2:13" ht="24.95" hidden="1" x14ac:dyDescent="0.25"/>
    <row r="22" spans="2:13" ht="24.95" hidden="1" x14ac:dyDescent="0.25"/>
    <row r="23" spans="2:13" ht="24.95" hidden="1" x14ac:dyDescent="0.25"/>
    <row r="24" spans="2:13" x14ac:dyDescent="0.25">
      <c r="D24"/>
      <c r="E24"/>
      <c r="F24"/>
      <c r="G24"/>
      <c r="H24"/>
      <c r="I24"/>
      <c r="J24"/>
      <c r="K24"/>
    </row>
    <row r="25" spans="2:13" ht="24.95" customHeight="1" x14ac:dyDescent="0.25">
      <c r="B25" s="106" t="s">
        <v>48</v>
      </c>
      <c r="C25" s="6"/>
      <c r="D25" s="12"/>
      <c r="E25" s="12"/>
      <c r="F25" s="12"/>
      <c r="G25" s="12"/>
      <c r="H25" s="12"/>
      <c r="I25" s="12"/>
      <c r="J25" s="12"/>
      <c r="K25" s="16"/>
    </row>
    <row r="26" spans="2:13" ht="24.95" hidden="1" customHeight="1" x14ac:dyDescent="0.25">
      <c r="B26" s="8"/>
      <c r="C26" s="8" t="s">
        <v>21</v>
      </c>
      <c r="D26" s="119" t="s">
        <v>17</v>
      </c>
      <c r="E26" s="120"/>
      <c r="F26" s="121" t="s">
        <v>1</v>
      </c>
      <c r="G26" s="121" t="s">
        <v>2</v>
      </c>
      <c r="H26" s="121" t="s">
        <v>3</v>
      </c>
      <c r="I26" s="121" t="s">
        <v>4</v>
      </c>
      <c r="J26" s="121" t="s">
        <v>5</v>
      </c>
      <c r="K26" s="121" t="s">
        <v>6</v>
      </c>
    </row>
    <row r="27" spans="2:13" ht="24.95" hidden="1" customHeight="1" x14ac:dyDescent="0.25">
      <c r="B27" s="2"/>
      <c r="C27" s="92" t="s">
        <v>18</v>
      </c>
      <c r="D27" s="108"/>
      <c r="E27" s="107"/>
      <c r="F27" s="19">
        <f>1/6</f>
        <v>0.16666666666666666</v>
      </c>
      <c r="G27" s="19">
        <f t="shared" ref="G27:K27" si="2">1/6</f>
        <v>0.16666666666666666</v>
      </c>
      <c r="H27" s="19">
        <f t="shared" si="2"/>
        <v>0.16666666666666666</v>
      </c>
      <c r="I27" s="19">
        <f t="shared" si="2"/>
        <v>0.16666666666666666</v>
      </c>
      <c r="J27" s="19">
        <f t="shared" si="2"/>
        <v>0.16666666666666666</v>
      </c>
      <c r="K27" s="19">
        <f t="shared" si="2"/>
        <v>0.16666666666666666</v>
      </c>
      <c r="M27" t="s">
        <v>14</v>
      </c>
    </row>
    <row r="28" spans="2:13" ht="24.95" hidden="1" customHeight="1" x14ac:dyDescent="0.25">
      <c r="B28" s="2"/>
      <c r="C28" s="92" t="s">
        <v>13</v>
      </c>
      <c r="D28" s="49">
        <v>0</v>
      </c>
      <c r="E28" s="60"/>
      <c r="F28" s="4">
        <f>$D$28*F27</f>
        <v>0</v>
      </c>
      <c r="G28" s="4">
        <f t="shared" ref="G28:K28" si="3">$D$28*G27</f>
        <v>0</v>
      </c>
      <c r="H28" s="4">
        <f t="shared" si="3"/>
        <v>0</v>
      </c>
      <c r="I28" s="4">
        <f t="shared" si="3"/>
        <v>0</v>
      </c>
      <c r="J28" s="4">
        <f t="shared" si="3"/>
        <v>0</v>
      </c>
      <c r="K28" s="4">
        <f t="shared" si="3"/>
        <v>0</v>
      </c>
    </row>
    <row r="29" spans="2:13" ht="24.95" customHeight="1" x14ac:dyDescent="0.25">
      <c r="B29" s="106" t="s">
        <v>21</v>
      </c>
      <c r="C29" s="2"/>
      <c r="D29" s="147" t="s">
        <v>91</v>
      </c>
      <c r="E29" s="148"/>
      <c r="F29" s="30" t="s">
        <v>1</v>
      </c>
      <c r="G29" s="30" t="s">
        <v>2</v>
      </c>
      <c r="H29" s="122" t="s">
        <v>3</v>
      </c>
      <c r="I29" s="30" t="s">
        <v>4</v>
      </c>
      <c r="J29" s="30" t="s">
        <v>5</v>
      </c>
      <c r="K29" s="30" t="s">
        <v>6</v>
      </c>
      <c r="L29" s="35"/>
    </row>
    <row r="30" spans="2:13" ht="24.95" customHeight="1" x14ac:dyDescent="0.25">
      <c r="B30" s="6"/>
      <c r="C30" s="9" t="s">
        <v>88</v>
      </c>
      <c r="D30" s="49"/>
      <c r="E30" s="60"/>
      <c r="F30" s="26">
        <v>0.35</v>
      </c>
      <c r="G30" s="26">
        <v>0.2</v>
      </c>
      <c r="H30" s="125">
        <v>0.1</v>
      </c>
      <c r="I30" s="26">
        <v>0.1</v>
      </c>
      <c r="J30" s="26">
        <v>0.1</v>
      </c>
      <c r="K30" s="26">
        <v>0.15</v>
      </c>
      <c r="L30" s="35"/>
      <c r="M30" s="1"/>
    </row>
    <row r="31" spans="2:13" ht="30" customHeight="1" x14ac:dyDescent="0.25">
      <c r="B31" s="6"/>
      <c r="C31" s="9" t="s">
        <v>89</v>
      </c>
      <c r="D31" s="49">
        <v>259.14999999999998</v>
      </c>
      <c r="E31" s="117" t="s">
        <v>84</v>
      </c>
      <c r="F31" s="4">
        <f>D31*F30</f>
        <v>90.702499999999986</v>
      </c>
      <c r="G31" s="4">
        <f>D31*G30</f>
        <v>51.83</v>
      </c>
      <c r="H31" s="126">
        <v>25.91</v>
      </c>
      <c r="I31" s="4">
        <v>25.92</v>
      </c>
      <c r="J31" s="4">
        <v>25.92</v>
      </c>
      <c r="K31" s="4">
        <f>D31*K30</f>
        <v>38.872499999999995</v>
      </c>
      <c r="L31" s="35"/>
      <c r="M31" s="1"/>
    </row>
    <row r="32" spans="2:13" ht="9" customHeight="1" x14ac:dyDescent="0.25">
      <c r="C32" s="143"/>
      <c r="D32" s="143"/>
      <c r="E32" s="143"/>
      <c r="F32" s="143"/>
      <c r="G32" s="143"/>
      <c r="H32" s="143"/>
      <c r="I32" s="143"/>
      <c r="J32" s="143"/>
      <c r="K32" s="143"/>
      <c r="L32" s="35"/>
      <c r="M32" s="1"/>
    </row>
    <row r="33" spans="2:13" x14ac:dyDescent="0.25">
      <c r="B33" s="25" t="s">
        <v>20</v>
      </c>
      <c r="C33" s="28"/>
      <c r="D33" s="147" t="s">
        <v>91</v>
      </c>
      <c r="E33" s="148"/>
      <c r="F33" s="46" t="s">
        <v>1</v>
      </c>
      <c r="L33" s="35"/>
      <c r="M33" s="1"/>
    </row>
    <row r="34" spans="2:13" ht="14.25" customHeight="1" x14ac:dyDescent="0.25">
      <c r="B34" s="6"/>
      <c r="C34" s="9" t="s">
        <v>22</v>
      </c>
      <c r="D34" s="51"/>
      <c r="E34" s="109"/>
      <c r="F34" s="110">
        <v>1</v>
      </c>
      <c r="G34" s="27"/>
      <c r="H34" s="27"/>
      <c r="I34" s="27"/>
      <c r="J34" s="27"/>
      <c r="K34" s="27"/>
      <c r="L34" s="35"/>
      <c r="M34" s="1"/>
    </row>
    <row r="35" spans="2:13" x14ac:dyDescent="0.25">
      <c r="B35" s="6"/>
      <c r="C35" s="16" t="s">
        <v>11</v>
      </c>
      <c r="D35" s="49">
        <v>407.09</v>
      </c>
      <c r="E35" s="117" t="s">
        <v>84</v>
      </c>
      <c r="F35" s="50">
        <f>D35*F34</f>
        <v>407.09</v>
      </c>
      <c r="G35" s="24"/>
      <c r="H35" s="24"/>
      <c r="I35" s="24"/>
      <c r="J35" s="24"/>
      <c r="K35" s="24"/>
      <c r="L35" s="1"/>
    </row>
    <row r="36" spans="2:13" ht="9" customHeight="1" x14ac:dyDescent="0.25">
      <c r="D36"/>
      <c r="E36"/>
      <c r="F36"/>
      <c r="G36"/>
      <c r="H36"/>
      <c r="I36"/>
      <c r="J36"/>
      <c r="K36"/>
      <c r="L36" s="1"/>
    </row>
    <row r="37" spans="2:13" x14ac:dyDescent="0.25">
      <c r="B37" s="6"/>
      <c r="C37" s="17" t="s">
        <v>15</v>
      </c>
      <c r="D37" s="112">
        <f>SUM(D28:D35)</f>
        <v>666.24</v>
      </c>
      <c r="E37" s="118" t="s">
        <v>68</v>
      </c>
      <c r="F37" s="112">
        <f>F35+F31</f>
        <v>497.79249999999996</v>
      </c>
      <c r="G37" s="112">
        <f>G31</f>
        <v>51.83</v>
      </c>
      <c r="H37" s="128">
        <f>H31</f>
        <v>25.91</v>
      </c>
      <c r="I37" s="112">
        <f>I31</f>
        <v>25.92</v>
      </c>
      <c r="J37" s="112">
        <f>J31</f>
        <v>25.92</v>
      </c>
      <c r="K37" s="113">
        <f>K31</f>
        <v>38.872499999999995</v>
      </c>
      <c r="L37" s="1"/>
    </row>
    <row r="38" spans="2:13" ht="9" customHeight="1" x14ac:dyDescent="0.25">
      <c r="D38"/>
      <c r="E38"/>
      <c r="F38"/>
      <c r="G38"/>
      <c r="H38"/>
      <c r="I38"/>
      <c r="J38"/>
      <c r="K38"/>
    </row>
    <row r="39" spans="2:13" x14ac:dyDescent="0.25">
      <c r="B39" s="7" t="s">
        <v>49</v>
      </c>
      <c r="C39" s="6"/>
      <c r="D39" s="12"/>
      <c r="E39" s="12"/>
      <c r="F39" s="12"/>
      <c r="G39" s="12"/>
      <c r="H39" s="12"/>
      <c r="I39" s="12"/>
      <c r="J39" s="12"/>
      <c r="K39" s="16"/>
      <c r="M39" s="1"/>
    </row>
    <row r="40" spans="2:13" ht="28.5" customHeight="1" x14ac:dyDescent="0.25">
      <c r="B40" s="106" t="s">
        <v>21</v>
      </c>
      <c r="C40" s="8"/>
      <c r="D40" s="147" t="s">
        <v>92</v>
      </c>
      <c r="E40" s="148"/>
      <c r="F40" s="121" t="s">
        <v>1</v>
      </c>
      <c r="G40" s="121" t="s">
        <v>2</v>
      </c>
      <c r="H40" s="124" t="s">
        <v>3</v>
      </c>
      <c r="I40" s="121" t="s">
        <v>4</v>
      </c>
      <c r="J40" s="121" t="s">
        <v>5</v>
      </c>
      <c r="K40" s="121" t="s">
        <v>6</v>
      </c>
      <c r="L40" s="35"/>
      <c r="M40" s="1"/>
    </row>
    <row r="41" spans="2:13" ht="28.5" customHeight="1" x14ac:dyDescent="0.25">
      <c r="B41" s="6"/>
      <c r="C41" s="9" t="s">
        <v>88</v>
      </c>
      <c r="D41" s="49"/>
      <c r="E41" s="60"/>
      <c r="F41" s="26">
        <v>0.35</v>
      </c>
      <c r="G41" s="26">
        <v>0.2</v>
      </c>
      <c r="H41" s="125">
        <v>0.1</v>
      </c>
      <c r="I41" s="26">
        <v>0.1</v>
      </c>
      <c r="J41" s="26">
        <v>0.1</v>
      </c>
      <c r="K41" s="26">
        <v>0.15</v>
      </c>
      <c r="L41" s="35"/>
    </row>
    <row r="42" spans="2:13" ht="28.5" customHeight="1" x14ac:dyDescent="0.25">
      <c r="B42" s="6"/>
      <c r="C42" s="9" t="s">
        <v>90</v>
      </c>
      <c r="D42" s="49">
        <v>60.61</v>
      </c>
      <c r="E42" s="117" t="s">
        <v>84</v>
      </c>
      <c r="F42" s="4">
        <f>D42*F41</f>
        <v>21.2135</v>
      </c>
      <c r="G42" s="4">
        <f>D42*G41</f>
        <v>12.122</v>
      </c>
      <c r="H42" s="126">
        <v>6.07</v>
      </c>
      <c r="I42" s="4">
        <f>D42*I41</f>
        <v>6.0609999999999999</v>
      </c>
      <c r="J42" s="4">
        <f>D42*J41</f>
        <v>6.0609999999999999</v>
      </c>
      <c r="K42" s="4">
        <f>D42*K41</f>
        <v>9.0914999999999999</v>
      </c>
      <c r="L42" s="35"/>
    </row>
    <row r="43" spans="2:13" ht="9" customHeight="1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2:13" ht="32.25" customHeight="1" x14ac:dyDescent="0.25">
      <c r="B44" s="106" t="s">
        <v>20</v>
      </c>
      <c r="C44" s="2"/>
      <c r="D44" s="147" t="s">
        <v>92</v>
      </c>
      <c r="E44" s="148"/>
      <c r="F44" s="30" t="s">
        <v>1</v>
      </c>
      <c r="L44" s="35"/>
    </row>
    <row r="45" spans="2:13" ht="24.95" customHeight="1" x14ac:dyDescent="0.25">
      <c r="B45" s="6"/>
      <c r="C45" s="9" t="s">
        <v>22</v>
      </c>
      <c r="D45" s="49"/>
      <c r="E45" s="60"/>
      <c r="F45" s="26">
        <v>1</v>
      </c>
      <c r="G45" s="27"/>
      <c r="H45" s="27"/>
      <c r="I45" s="27"/>
      <c r="J45" s="27"/>
      <c r="K45" s="27"/>
      <c r="L45" s="35"/>
      <c r="M45" s="1"/>
    </row>
    <row r="46" spans="2:13" ht="24.95" customHeight="1" x14ac:dyDescent="0.25">
      <c r="B46" s="6"/>
      <c r="C46" s="16" t="s">
        <v>11</v>
      </c>
      <c r="D46" s="49">
        <v>95.2</v>
      </c>
      <c r="E46" s="117" t="s">
        <v>84</v>
      </c>
      <c r="F46" s="4">
        <f>D46*F45</f>
        <v>95.2</v>
      </c>
      <c r="G46" s="24"/>
      <c r="H46" s="24"/>
      <c r="I46" s="24"/>
      <c r="J46" s="24"/>
      <c r="K46" s="24"/>
      <c r="L46" s="1"/>
    </row>
    <row r="47" spans="2:13" ht="9" customHeight="1" x14ac:dyDescent="0.25">
      <c r="D47"/>
      <c r="E47"/>
      <c r="F47"/>
      <c r="G47"/>
      <c r="H47"/>
      <c r="I47"/>
      <c r="J47"/>
      <c r="K47"/>
      <c r="L47" s="1"/>
    </row>
    <row r="48" spans="2:13" ht="24.95" customHeight="1" x14ac:dyDescent="0.25">
      <c r="B48" s="6"/>
      <c r="C48" s="17" t="s">
        <v>16</v>
      </c>
      <c r="D48" s="112">
        <f>SUM(D40:D46)</f>
        <v>155.81</v>
      </c>
      <c r="E48" s="118" t="s">
        <v>68</v>
      </c>
      <c r="F48" s="111">
        <f>F46+F42</f>
        <v>116.4135</v>
      </c>
      <c r="G48" s="111">
        <f>G42</f>
        <v>12.122</v>
      </c>
      <c r="H48" s="123">
        <f t="shared" ref="H48:K48" si="4">H42</f>
        <v>6.07</v>
      </c>
      <c r="I48" s="111">
        <f t="shared" si="4"/>
        <v>6.0609999999999999</v>
      </c>
      <c r="J48" s="111">
        <f t="shared" si="4"/>
        <v>6.0609999999999999</v>
      </c>
      <c r="K48" s="111">
        <f t="shared" si="4"/>
        <v>9.0914999999999999</v>
      </c>
      <c r="L48" s="1"/>
    </row>
    <row r="49" spans="2:12" ht="9" customHeight="1" x14ac:dyDescent="0.25">
      <c r="D49"/>
      <c r="E49"/>
      <c r="F49"/>
      <c r="G49"/>
      <c r="H49"/>
      <c r="I49"/>
      <c r="J49"/>
      <c r="K49"/>
      <c r="L49" s="1"/>
    </row>
    <row r="50" spans="2:12" ht="24.95" customHeight="1" x14ac:dyDescent="0.25">
      <c r="B50" s="144"/>
      <c r="C50" s="144"/>
      <c r="D50" s="145"/>
      <c r="E50" s="42"/>
      <c r="F50" s="3" t="s">
        <v>1</v>
      </c>
      <c r="G50" s="30" t="s">
        <v>2</v>
      </c>
      <c r="H50" s="122" t="s">
        <v>3</v>
      </c>
      <c r="I50" s="30" t="s">
        <v>4</v>
      </c>
      <c r="J50" s="30" t="s">
        <v>5</v>
      </c>
      <c r="K50" s="30" t="s">
        <v>6</v>
      </c>
    </row>
    <row r="51" spans="2:12" ht="24.95" customHeight="1" x14ac:dyDescent="0.25">
      <c r="B51" s="6"/>
      <c r="C51" s="89" t="s">
        <v>10</v>
      </c>
      <c r="D51" s="56">
        <f t="shared" ref="D51:K51" si="5">D46+D42+D35+D31+D15+D11+D7</f>
        <v>16690.199999999997</v>
      </c>
      <c r="E51" s="114"/>
      <c r="F51" s="48">
        <f t="shared" si="5"/>
        <v>9513.489333333333</v>
      </c>
      <c r="G51" s="48">
        <f t="shared" si="5"/>
        <v>1756.6503333333333</v>
      </c>
      <c r="H51" s="127">
        <f t="shared" si="5"/>
        <v>1297.6383333333333</v>
      </c>
      <c r="I51" s="48">
        <f t="shared" si="5"/>
        <v>1297.6393333333333</v>
      </c>
      <c r="J51" s="48">
        <f t="shared" si="5"/>
        <v>1297.6393333333333</v>
      </c>
      <c r="K51" s="48">
        <f t="shared" si="5"/>
        <v>1527.1390000000001</v>
      </c>
      <c r="L51" s="103"/>
    </row>
    <row r="52" spans="2:12" x14ac:dyDescent="0.25">
      <c r="D52"/>
      <c r="E52"/>
      <c r="F52"/>
      <c r="G52"/>
      <c r="H52"/>
      <c r="I52"/>
      <c r="J52"/>
      <c r="K52"/>
    </row>
    <row r="53" spans="2:12" ht="45" x14ac:dyDescent="0.25">
      <c r="C53" t="s">
        <v>23</v>
      </c>
      <c r="D53" s="102" t="s">
        <v>29</v>
      </c>
      <c r="E53" s="102"/>
      <c r="F53" s="102"/>
    </row>
    <row r="54" spans="2:12" x14ac:dyDescent="0.25">
      <c r="C54" s="34" t="s">
        <v>24</v>
      </c>
      <c r="D54" s="39">
        <f>301.2+85.8</f>
        <v>387</v>
      </c>
      <c r="E54" s="39"/>
    </row>
    <row r="55" spans="2:12" x14ac:dyDescent="0.25">
      <c r="C55" t="s">
        <v>25</v>
      </c>
      <c r="D55" s="39">
        <v>28.8</v>
      </c>
      <c r="E55" s="39"/>
    </row>
    <row r="56" spans="2:12" x14ac:dyDescent="0.25">
      <c r="C56" t="s">
        <v>26</v>
      </c>
      <c r="D56" s="39">
        <v>90.68</v>
      </c>
      <c r="E56" s="39"/>
    </row>
    <row r="57" spans="2:12" x14ac:dyDescent="0.25">
      <c r="C57" t="s">
        <v>27</v>
      </c>
      <c r="D57" s="39">
        <v>90.42</v>
      </c>
      <c r="E57" s="39"/>
    </row>
    <row r="58" spans="2:12" x14ac:dyDescent="0.25">
      <c r="C58" s="33" t="s">
        <v>28</v>
      </c>
      <c r="D58" s="47">
        <f>SUM(D54:D57)</f>
        <v>596.9</v>
      </c>
      <c r="E58" s="47"/>
    </row>
    <row r="60" spans="2:12" x14ac:dyDescent="0.25">
      <c r="C60" t="s">
        <v>30</v>
      </c>
      <c r="D60" s="32" t="s">
        <v>44</v>
      </c>
      <c r="F60" s="32" t="s">
        <v>45</v>
      </c>
    </row>
    <row r="61" spans="2:12" x14ac:dyDescent="0.25">
      <c r="C61" t="s">
        <v>31</v>
      </c>
      <c r="D61" s="24">
        <f>F15+F11</f>
        <v>8060.6750000000002</v>
      </c>
      <c r="E61" s="24"/>
    </row>
    <row r="62" spans="2:12" x14ac:dyDescent="0.25">
      <c r="C62" t="s">
        <v>32</v>
      </c>
      <c r="D62" s="24">
        <f>F7</f>
        <v>838.60833333333323</v>
      </c>
      <c r="E62" s="24"/>
    </row>
    <row r="63" spans="2:12" x14ac:dyDescent="0.25">
      <c r="C63" t="s">
        <v>33</v>
      </c>
      <c r="D63" s="24">
        <f>F35+F31</f>
        <v>497.79249999999996</v>
      </c>
      <c r="E63" s="24"/>
    </row>
    <row r="64" spans="2:12" x14ac:dyDescent="0.25">
      <c r="C64" t="s">
        <v>34</v>
      </c>
      <c r="D64" s="24">
        <f>F46+F42</f>
        <v>116.4135</v>
      </c>
      <c r="E64" s="24"/>
    </row>
    <row r="65" spans="3:6" x14ac:dyDescent="0.25">
      <c r="C65" t="s">
        <v>35</v>
      </c>
      <c r="D65" s="24">
        <f>G51</f>
        <v>1756.6503333333333</v>
      </c>
      <c r="E65" s="24"/>
    </row>
    <row r="66" spans="3:6" x14ac:dyDescent="0.25">
      <c r="C66" t="s">
        <v>36</v>
      </c>
      <c r="D66" s="24">
        <f>H51</f>
        <v>1297.6383333333333</v>
      </c>
      <c r="E66" s="24"/>
    </row>
    <row r="67" spans="3:6" x14ac:dyDescent="0.25">
      <c r="C67" t="s">
        <v>37</v>
      </c>
      <c r="D67" s="24">
        <f>I51</f>
        <v>1297.6393333333333</v>
      </c>
      <c r="E67" s="24"/>
    </row>
    <row r="68" spans="3:6" x14ac:dyDescent="0.25">
      <c r="C68" t="s">
        <v>38</v>
      </c>
      <c r="D68" s="24">
        <f>J51</f>
        <v>1297.6393333333333</v>
      </c>
      <c r="E68" s="24"/>
    </row>
    <row r="69" spans="3:6" x14ac:dyDescent="0.25">
      <c r="C69" t="s">
        <v>39</v>
      </c>
      <c r="D69" s="24">
        <f>K51</f>
        <v>1527.1390000000001</v>
      </c>
      <c r="E69" s="24"/>
    </row>
    <row r="70" spans="3:6" x14ac:dyDescent="0.25">
      <c r="C70" t="s">
        <v>40</v>
      </c>
      <c r="F70" s="39">
        <f>D54</f>
        <v>387</v>
      </c>
    </row>
    <row r="71" spans="3:6" x14ac:dyDescent="0.25">
      <c r="C71" t="s">
        <v>41</v>
      </c>
      <c r="F71" s="39">
        <f>D56</f>
        <v>90.68</v>
      </c>
    </row>
    <row r="72" spans="3:6" x14ac:dyDescent="0.25">
      <c r="C72" t="s">
        <v>42</v>
      </c>
      <c r="F72" s="39">
        <f>D57</f>
        <v>90.42</v>
      </c>
    </row>
    <row r="73" spans="3:6" x14ac:dyDescent="0.25">
      <c r="C73" t="s">
        <v>46</v>
      </c>
      <c r="F73" s="39">
        <f>D55</f>
        <v>28.8</v>
      </c>
    </row>
    <row r="74" spans="3:6" x14ac:dyDescent="0.25">
      <c r="C74" t="s">
        <v>43</v>
      </c>
      <c r="F74" s="39">
        <v>3778.42</v>
      </c>
    </row>
    <row r="75" spans="3:6" x14ac:dyDescent="0.25">
      <c r="C75" t="s">
        <v>43</v>
      </c>
      <c r="F75" s="39">
        <v>12314.88</v>
      </c>
    </row>
    <row r="76" spans="3:6" x14ac:dyDescent="0.25">
      <c r="D76" s="24">
        <f>SUM(D61:D75)</f>
        <v>16690.195666666663</v>
      </c>
      <c r="E76" s="24"/>
      <c r="F76" s="39">
        <f>SUM(F61:F75)</f>
        <v>16690.199999999997</v>
      </c>
    </row>
  </sheetData>
  <mergeCells count="13">
    <mergeCell ref="G1:K1"/>
    <mergeCell ref="B12:K12"/>
    <mergeCell ref="B50:D50"/>
    <mergeCell ref="C32:K32"/>
    <mergeCell ref="C2:D2"/>
    <mergeCell ref="C3:D3"/>
    <mergeCell ref="D5:E5"/>
    <mergeCell ref="D9:E9"/>
    <mergeCell ref="D13:E13"/>
    <mergeCell ref="D29:E29"/>
    <mergeCell ref="D33:E33"/>
    <mergeCell ref="D40:E40"/>
    <mergeCell ref="D44:E44"/>
  </mergeCells>
  <pageMargins left="0" right="0" top="0.75" bottom="0" header="0.3" footer="0.3"/>
  <pageSetup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2"/>
  <sheetViews>
    <sheetView workbookViewId="0">
      <selection activeCell="D69" sqref="D69"/>
    </sheetView>
  </sheetViews>
  <sheetFormatPr defaultRowHeight="15" x14ac:dyDescent="0.25"/>
  <cols>
    <col min="2" max="2" width="3.28515625" customWidth="1"/>
    <col min="3" max="3" width="49.5703125" customWidth="1"/>
    <col min="4" max="4" width="14.140625" style="32" bestFit="1" customWidth="1"/>
    <col min="5" max="5" width="4.7109375" style="32" bestFit="1" customWidth="1"/>
    <col min="6" max="6" width="11.5703125" style="32" bestFit="1" customWidth="1"/>
    <col min="7" max="7" width="10.5703125" style="32" bestFit="1" customWidth="1"/>
    <col min="8" max="8" width="10.28515625" style="32" customWidth="1"/>
    <col min="9" max="11" width="10.5703125" style="32" bestFit="1" customWidth="1"/>
    <col min="12" max="12" width="19.42578125" customWidth="1"/>
    <col min="13" max="13" width="10.5703125" bestFit="1" customWidth="1"/>
  </cols>
  <sheetData>
    <row r="1" spans="2:15" ht="21" x14ac:dyDescent="0.35">
      <c r="C1" s="93" t="s">
        <v>81</v>
      </c>
      <c r="D1"/>
      <c r="E1"/>
      <c r="F1" s="63"/>
      <c r="G1" s="142" t="s">
        <v>82</v>
      </c>
      <c r="H1" s="142"/>
      <c r="I1" s="142"/>
      <c r="J1" s="142"/>
      <c r="K1" s="142"/>
    </row>
    <row r="2" spans="2:15" x14ac:dyDescent="0.25">
      <c r="B2" s="115" t="s">
        <v>84</v>
      </c>
      <c r="C2" s="140" t="s">
        <v>85</v>
      </c>
      <c r="D2" s="140"/>
      <c r="E2" s="104"/>
      <c r="F2" s="63"/>
      <c r="G2" s="94" t="s">
        <v>68</v>
      </c>
      <c r="H2" t="s">
        <v>69</v>
      </c>
      <c r="I2"/>
      <c r="J2"/>
      <c r="K2"/>
    </row>
    <row r="3" spans="2:15" x14ac:dyDescent="0.25">
      <c r="B3" s="94" t="s">
        <v>63</v>
      </c>
      <c r="C3" s="141" t="s">
        <v>86</v>
      </c>
      <c r="D3" s="141"/>
      <c r="E3" s="105"/>
      <c r="F3" s="63"/>
      <c r="I3"/>
      <c r="J3"/>
      <c r="K3"/>
    </row>
    <row r="5" spans="2:15" ht="29.25" customHeight="1" x14ac:dyDescent="0.25">
      <c r="B5" s="106" t="s">
        <v>21</v>
      </c>
      <c r="C5" s="2"/>
      <c r="D5" s="147" t="s">
        <v>100</v>
      </c>
      <c r="E5" s="148"/>
      <c r="F5" s="30"/>
      <c r="G5" s="30"/>
      <c r="H5" s="30"/>
      <c r="I5" s="30"/>
      <c r="J5" s="30"/>
      <c r="K5" s="30"/>
    </row>
    <row r="6" spans="2:15" ht="24.95" customHeight="1" x14ac:dyDescent="0.25">
      <c r="B6" s="6"/>
      <c r="C6" s="9" t="s">
        <v>18</v>
      </c>
      <c r="D6" s="10"/>
      <c r="E6" s="42"/>
      <c r="F6" s="19"/>
      <c r="G6" s="19"/>
      <c r="H6" s="19"/>
      <c r="I6" s="19"/>
      <c r="J6" s="19"/>
      <c r="K6" s="19"/>
    </row>
    <row r="7" spans="2:15" ht="24.95" customHeight="1" x14ac:dyDescent="0.25">
      <c r="B7" s="6"/>
      <c r="C7" s="9" t="s">
        <v>101</v>
      </c>
      <c r="D7" s="10"/>
      <c r="E7" s="42"/>
      <c r="F7" s="19"/>
      <c r="G7" s="19"/>
      <c r="H7" s="19"/>
      <c r="I7" s="19"/>
      <c r="J7" s="19"/>
      <c r="K7" s="19"/>
    </row>
    <row r="8" spans="2:15" ht="24.95" customHeight="1" x14ac:dyDescent="0.25">
      <c r="B8" s="6"/>
      <c r="C8" s="9" t="s">
        <v>102</v>
      </c>
      <c r="D8" s="10"/>
      <c r="E8" s="42"/>
      <c r="F8" s="19"/>
      <c r="G8" s="19"/>
      <c r="H8" s="19"/>
      <c r="I8" s="19"/>
      <c r="J8" s="19"/>
      <c r="K8" s="19"/>
    </row>
    <row r="9" spans="2:15" ht="24.95" customHeight="1" x14ac:dyDescent="0.25">
      <c r="B9" s="6"/>
      <c r="C9" s="9" t="s">
        <v>13</v>
      </c>
      <c r="D9" s="49">
        <f>SUM(D4:D6)</f>
        <v>0</v>
      </c>
      <c r="E9" s="116" t="s">
        <v>87</v>
      </c>
      <c r="F9" s="4">
        <f>$D$11*F6</f>
        <v>0</v>
      </c>
      <c r="G9" s="4">
        <f t="shared" ref="G9:K9" si="0">$D$11*G6</f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1"/>
      <c r="N9" s="1"/>
      <c r="O9" s="1"/>
    </row>
    <row r="10" spans="2:15" ht="24.95" customHeight="1" x14ac:dyDescent="0.25">
      <c r="B10" s="6"/>
      <c r="C10" s="9" t="s">
        <v>103</v>
      </c>
      <c r="D10" s="49">
        <f>SUM(D5:D7)</f>
        <v>0</v>
      </c>
      <c r="E10" s="116" t="s">
        <v>87</v>
      </c>
      <c r="F10" s="4">
        <f>$D$11*F7</f>
        <v>0</v>
      </c>
      <c r="G10" s="4">
        <f t="shared" ref="G10:K10" si="1">$D$11*G7</f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1"/>
      <c r="N10" s="1"/>
      <c r="O10" s="1"/>
    </row>
    <row r="11" spans="2:15" ht="24.95" customHeight="1" x14ac:dyDescent="0.25">
      <c r="B11" s="6"/>
      <c r="C11" s="9" t="s">
        <v>104</v>
      </c>
      <c r="D11" s="49">
        <f>SUM(D6:D8)</f>
        <v>0</v>
      </c>
      <c r="E11" s="116" t="s">
        <v>87</v>
      </c>
      <c r="F11" s="4">
        <f>$D$11*F8</f>
        <v>0</v>
      </c>
      <c r="G11" s="4">
        <f t="shared" ref="G11:K11" si="2">$D$11*G8</f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1"/>
      <c r="N11" s="1"/>
      <c r="O11" s="1"/>
    </row>
    <row r="12" spans="2:15" ht="9" customHeight="1" x14ac:dyDescent="0.25">
      <c r="D12"/>
      <c r="E12"/>
      <c r="F12"/>
      <c r="G12"/>
      <c r="H12"/>
      <c r="I12"/>
      <c r="J12"/>
      <c r="K12"/>
      <c r="N12" s="1"/>
      <c r="O12" s="1"/>
    </row>
    <row r="13" spans="2:15" ht="24.95" customHeight="1" x14ac:dyDescent="0.25">
      <c r="B13" s="6"/>
      <c r="C13" s="9"/>
      <c r="D13" s="145" t="s">
        <v>0</v>
      </c>
      <c r="E13" s="146"/>
      <c r="F13" s="30"/>
      <c r="G13" s="30"/>
      <c r="H13" s="30"/>
      <c r="I13" s="30"/>
      <c r="J13" s="30"/>
      <c r="K13" s="30"/>
      <c r="L13" s="1"/>
      <c r="N13" s="1"/>
      <c r="O13" s="1"/>
    </row>
    <row r="14" spans="2:15" ht="24.95" customHeight="1" x14ac:dyDescent="0.25">
      <c r="B14" s="6"/>
      <c r="C14" s="9" t="s">
        <v>88</v>
      </c>
      <c r="D14" s="49"/>
      <c r="E14" s="60"/>
      <c r="F14" s="26"/>
      <c r="G14" s="26"/>
      <c r="H14" s="26"/>
      <c r="I14" s="26"/>
      <c r="J14" s="26"/>
      <c r="K14" s="26"/>
      <c r="O14" s="14"/>
    </row>
    <row r="15" spans="2:15" ht="24.95" customHeight="1" x14ac:dyDescent="0.25">
      <c r="B15" s="6"/>
      <c r="C15" s="9" t="s">
        <v>83</v>
      </c>
      <c r="D15" s="49"/>
      <c r="E15" s="116" t="s">
        <v>87</v>
      </c>
      <c r="F15" s="4">
        <f>$D$15*F14</f>
        <v>0</v>
      </c>
      <c r="G15" s="4">
        <f t="shared" ref="G15:K15" si="3">$D$15*G14</f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1"/>
      <c r="N15" s="1"/>
      <c r="O15" s="1"/>
    </row>
    <row r="16" spans="2:15" ht="9" customHeight="1" x14ac:dyDescent="0.2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"/>
      <c r="N16" s="1"/>
      <c r="O16" s="1"/>
    </row>
    <row r="17" spans="2:15" ht="24.95" customHeight="1" x14ac:dyDescent="0.25">
      <c r="B17" s="7" t="s">
        <v>20</v>
      </c>
      <c r="C17" s="16"/>
      <c r="D17" s="145" t="s">
        <v>0</v>
      </c>
      <c r="E17" s="146"/>
      <c r="F17" s="30" t="s">
        <v>1</v>
      </c>
      <c r="L17" s="1"/>
      <c r="N17" s="1"/>
      <c r="O17" s="1"/>
    </row>
    <row r="18" spans="2:15" ht="24.95" customHeight="1" x14ac:dyDescent="0.25">
      <c r="B18" s="6"/>
      <c r="C18" s="9" t="s">
        <v>22</v>
      </c>
      <c r="D18" s="49"/>
      <c r="E18" s="60"/>
      <c r="F18" s="26"/>
      <c r="G18" s="27"/>
      <c r="H18" s="27"/>
      <c r="I18" s="27"/>
      <c r="J18" s="27"/>
      <c r="K18" s="27"/>
      <c r="N18" s="1"/>
      <c r="O18" s="1"/>
    </row>
    <row r="19" spans="2:15" ht="24.95" customHeight="1" x14ac:dyDescent="0.25">
      <c r="B19" s="6"/>
      <c r="C19" s="16" t="s">
        <v>11</v>
      </c>
      <c r="D19" s="49"/>
      <c r="E19" s="116" t="s">
        <v>87</v>
      </c>
      <c r="F19" s="4">
        <f>$D$19*F18</f>
        <v>0</v>
      </c>
      <c r="G19" s="24"/>
      <c r="H19" s="24"/>
      <c r="I19" s="24"/>
      <c r="J19" s="24"/>
      <c r="K19" s="24"/>
    </row>
    <row r="20" spans="2:15" ht="9" customHeight="1" x14ac:dyDescent="0.25">
      <c r="D20"/>
      <c r="E20"/>
      <c r="F20"/>
      <c r="G20"/>
      <c r="H20"/>
      <c r="I20"/>
      <c r="J20"/>
      <c r="K20"/>
      <c r="M20" s="1"/>
    </row>
    <row r="21" spans="2:15" ht="24.95" customHeight="1" x14ac:dyDescent="0.25">
      <c r="B21" s="6"/>
      <c r="C21" s="17" t="s">
        <v>8</v>
      </c>
      <c r="D21" s="52">
        <f>SUM(D11:D20)</f>
        <v>0</v>
      </c>
      <c r="E21" s="116" t="s">
        <v>63</v>
      </c>
      <c r="F21" s="22">
        <f t="shared" ref="F21:K21" si="4">F15+F11+F19</f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</row>
    <row r="22" spans="2:15" hidden="1" x14ac:dyDescent="0.25">
      <c r="F22" s="24" t="e">
        <f>#REF!+F19</f>
        <v>#REF!</v>
      </c>
    </row>
    <row r="23" spans="2:15" hidden="1" x14ac:dyDescent="0.25"/>
    <row r="24" spans="2:15" hidden="1" x14ac:dyDescent="0.25"/>
    <row r="25" spans="2:15" hidden="1" x14ac:dyDescent="0.25"/>
    <row r="26" spans="2:15" hidden="1" x14ac:dyDescent="0.25"/>
    <row r="27" spans="2:15" hidden="1" x14ac:dyDescent="0.25"/>
    <row r="28" spans="2:15" x14ac:dyDescent="0.25">
      <c r="D28"/>
      <c r="E28"/>
      <c r="F28"/>
      <c r="G28"/>
      <c r="H28"/>
      <c r="I28"/>
      <c r="J28"/>
      <c r="K28"/>
    </row>
    <row r="29" spans="2:15" ht="24.95" customHeight="1" x14ac:dyDescent="0.25">
      <c r="B29" s="106" t="s">
        <v>48</v>
      </c>
      <c r="C29" s="6"/>
      <c r="D29" s="12"/>
      <c r="E29" s="12"/>
      <c r="F29" s="12"/>
      <c r="G29" s="12"/>
      <c r="H29" s="12"/>
      <c r="I29" s="12"/>
      <c r="J29" s="12"/>
      <c r="K29" s="16"/>
    </row>
    <row r="30" spans="2:15" ht="24.95" hidden="1" customHeight="1" x14ac:dyDescent="0.25">
      <c r="B30" s="8"/>
      <c r="C30" s="8" t="s">
        <v>21</v>
      </c>
      <c r="D30" s="119" t="s">
        <v>17</v>
      </c>
      <c r="E30" s="120"/>
      <c r="F30" s="121" t="s">
        <v>1</v>
      </c>
      <c r="G30" s="121" t="s">
        <v>2</v>
      </c>
      <c r="H30" s="121" t="s">
        <v>3</v>
      </c>
      <c r="I30" s="121" t="s">
        <v>4</v>
      </c>
      <c r="J30" s="121" t="s">
        <v>5</v>
      </c>
      <c r="K30" s="121" t="s">
        <v>6</v>
      </c>
    </row>
    <row r="31" spans="2:15" ht="24.95" hidden="1" customHeight="1" x14ac:dyDescent="0.25">
      <c r="B31" s="2"/>
      <c r="C31" s="92" t="s">
        <v>18</v>
      </c>
      <c r="D31" s="108"/>
      <c r="E31" s="107"/>
      <c r="F31" s="19">
        <f>1/6</f>
        <v>0.16666666666666666</v>
      </c>
      <c r="G31" s="19">
        <f t="shared" ref="G31:K31" si="5">1/6</f>
        <v>0.16666666666666666</v>
      </c>
      <c r="H31" s="19">
        <f t="shared" si="5"/>
        <v>0.16666666666666666</v>
      </c>
      <c r="I31" s="19">
        <f t="shared" si="5"/>
        <v>0.16666666666666666</v>
      </c>
      <c r="J31" s="19">
        <f t="shared" si="5"/>
        <v>0.16666666666666666</v>
      </c>
      <c r="K31" s="19">
        <f t="shared" si="5"/>
        <v>0.16666666666666666</v>
      </c>
      <c r="M31" t="s">
        <v>14</v>
      </c>
    </row>
    <row r="32" spans="2:15" ht="24.95" hidden="1" customHeight="1" x14ac:dyDescent="0.25">
      <c r="B32" s="2"/>
      <c r="C32" s="92" t="s">
        <v>13</v>
      </c>
      <c r="D32" s="49">
        <v>0</v>
      </c>
      <c r="E32" s="60"/>
      <c r="F32" s="4">
        <f>$D$32*F31</f>
        <v>0</v>
      </c>
      <c r="G32" s="4">
        <f t="shared" ref="G32:K32" si="6">$D$32*G31</f>
        <v>0</v>
      </c>
      <c r="H32" s="4">
        <f t="shared" si="6"/>
        <v>0</v>
      </c>
      <c r="I32" s="4">
        <f t="shared" si="6"/>
        <v>0</v>
      </c>
      <c r="J32" s="4">
        <f t="shared" si="6"/>
        <v>0</v>
      </c>
      <c r="K32" s="4">
        <f t="shared" si="6"/>
        <v>0</v>
      </c>
    </row>
    <row r="33" spans="2:13" ht="24.95" customHeight="1" x14ac:dyDescent="0.25">
      <c r="B33" s="106" t="s">
        <v>21</v>
      </c>
      <c r="C33" s="2"/>
      <c r="D33" s="147" t="s">
        <v>91</v>
      </c>
      <c r="E33" s="148"/>
      <c r="F33" s="30"/>
      <c r="G33" s="30"/>
      <c r="H33" s="30"/>
      <c r="I33" s="30"/>
      <c r="J33" s="30"/>
      <c r="K33" s="30"/>
      <c r="L33" s="35"/>
    </row>
    <row r="34" spans="2:13" ht="24.95" customHeight="1" x14ac:dyDescent="0.25">
      <c r="B34" s="6"/>
      <c r="C34" s="9" t="s">
        <v>88</v>
      </c>
      <c r="D34" s="49"/>
      <c r="E34" s="60"/>
      <c r="F34" s="26"/>
      <c r="G34" s="26"/>
      <c r="H34" s="26"/>
      <c r="I34" s="26"/>
      <c r="J34" s="26"/>
      <c r="K34" s="26"/>
      <c r="L34" s="35"/>
      <c r="M34" s="1"/>
    </row>
    <row r="35" spans="2:13" ht="30" customHeight="1" x14ac:dyDescent="0.25">
      <c r="B35" s="6"/>
      <c r="C35" s="9" t="s">
        <v>89</v>
      </c>
      <c r="D35" s="49"/>
      <c r="E35" s="117" t="s">
        <v>84</v>
      </c>
      <c r="F35" s="4">
        <f>$D$35*F34</f>
        <v>0</v>
      </c>
      <c r="G35" s="4">
        <f t="shared" ref="G35:J35" si="7">$D$35*G34</f>
        <v>0</v>
      </c>
      <c r="H35" s="4">
        <f t="shared" si="7"/>
        <v>0</v>
      </c>
      <c r="I35" s="4">
        <f t="shared" si="7"/>
        <v>0</v>
      </c>
      <c r="J35" s="4">
        <f t="shared" si="7"/>
        <v>0</v>
      </c>
      <c r="K35" s="4">
        <f>$D$35*K34</f>
        <v>0</v>
      </c>
      <c r="L35" s="35"/>
      <c r="M35" s="1"/>
    </row>
    <row r="36" spans="2:13" ht="9" customHeight="1" x14ac:dyDescent="0.25">
      <c r="C36" s="143"/>
      <c r="D36" s="143"/>
      <c r="E36" s="143"/>
      <c r="F36" s="143"/>
      <c r="G36" s="143"/>
      <c r="H36" s="143"/>
      <c r="I36" s="143"/>
      <c r="J36" s="143"/>
      <c r="K36" s="143"/>
      <c r="L36" s="35"/>
      <c r="M36" s="1"/>
    </row>
    <row r="37" spans="2:13" x14ac:dyDescent="0.25">
      <c r="B37" s="25" t="s">
        <v>20</v>
      </c>
      <c r="C37" s="28"/>
      <c r="D37" s="147" t="s">
        <v>91</v>
      </c>
      <c r="E37" s="148"/>
      <c r="F37" s="46" t="s">
        <v>1</v>
      </c>
      <c r="L37" s="35"/>
      <c r="M37" s="1"/>
    </row>
    <row r="38" spans="2:13" ht="14.25" customHeight="1" x14ac:dyDescent="0.25">
      <c r="B38" s="6"/>
      <c r="C38" s="9" t="s">
        <v>22</v>
      </c>
      <c r="D38" s="51"/>
      <c r="E38" s="109"/>
      <c r="F38" s="110"/>
      <c r="G38" s="27"/>
      <c r="H38" s="27"/>
      <c r="I38" s="27"/>
      <c r="J38" s="27"/>
      <c r="K38" s="27"/>
      <c r="L38" s="35"/>
      <c r="M38" s="1"/>
    </row>
    <row r="39" spans="2:13" x14ac:dyDescent="0.25">
      <c r="B39" s="6"/>
      <c r="C39" s="16" t="s">
        <v>11</v>
      </c>
      <c r="D39" s="49"/>
      <c r="E39" s="117" t="s">
        <v>84</v>
      </c>
      <c r="F39" s="50">
        <f>$D$39*F38</f>
        <v>0</v>
      </c>
      <c r="G39" s="24"/>
      <c r="H39" s="24"/>
      <c r="I39" s="24"/>
      <c r="J39" s="24"/>
      <c r="K39" s="24"/>
      <c r="L39" s="1"/>
    </row>
    <row r="40" spans="2:13" ht="9" customHeight="1" x14ac:dyDescent="0.25">
      <c r="D40"/>
      <c r="E40"/>
      <c r="F40"/>
      <c r="G40"/>
      <c r="H40"/>
      <c r="I40"/>
      <c r="J40"/>
      <c r="K40"/>
      <c r="L40" s="1"/>
    </row>
    <row r="41" spans="2:13" x14ac:dyDescent="0.25">
      <c r="B41" s="6"/>
      <c r="C41" s="17" t="s">
        <v>15</v>
      </c>
      <c r="D41" s="112">
        <f>SUM(D32:D39)</f>
        <v>0</v>
      </c>
      <c r="E41" s="118" t="s">
        <v>68</v>
      </c>
      <c r="F41" s="112">
        <f>F39+F35</f>
        <v>0</v>
      </c>
      <c r="G41" s="112">
        <f>G35</f>
        <v>0</v>
      </c>
      <c r="H41" s="138">
        <f>H35</f>
        <v>0</v>
      </c>
      <c r="I41" s="112">
        <f>I35</f>
        <v>0</v>
      </c>
      <c r="J41" s="112">
        <f>J35</f>
        <v>0</v>
      </c>
      <c r="K41" s="113">
        <f>K35</f>
        <v>0</v>
      </c>
      <c r="L41" s="1"/>
    </row>
    <row r="42" spans="2:13" ht="9" customHeight="1" x14ac:dyDescent="0.25">
      <c r="D42"/>
      <c r="E42"/>
      <c r="F42"/>
      <c r="G42"/>
      <c r="H42"/>
      <c r="I42"/>
      <c r="J42"/>
      <c r="K42"/>
    </row>
    <row r="43" spans="2:13" x14ac:dyDescent="0.25">
      <c r="B43" s="7" t="s">
        <v>49</v>
      </c>
      <c r="C43" s="6"/>
      <c r="D43" s="12"/>
      <c r="E43" s="12"/>
      <c r="F43" s="12"/>
      <c r="G43" s="12"/>
      <c r="H43" s="12"/>
      <c r="I43" s="12"/>
      <c r="J43" s="12"/>
      <c r="K43" s="16"/>
      <c r="M43" s="1"/>
    </row>
    <row r="44" spans="2:13" ht="28.5" customHeight="1" x14ac:dyDescent="0.25">
      <c r="B44" s="106" t="s">
        <v>21</v>
      </c>
      <c r="C44" s="8"/>
      <c r="D44" s="147" t="s">
        <v>92</v>
      </c>
      <c r="E44" s="148"/>
      <c r="F44" s="121"/>
      <c r="G44" s="121"/>
      <c r="H44" s="121"/>
      <c r="I44" s="121"/>
      <c r="J44" s="121"/>
      <c r="K44" s="121"/>
      <c r="L44" s="35"/>
      <c r="M44" s="1"/>
    </row>
    <row r="45" spans="2:13" ht="28.5" customHeight="1" x14ac:dyDescent="0.25">
      <c r="B45" s="6"/>
      <c r="C45" s="9" t="s">
        <v>88</v>
      </c>
      <c r="D45" s="49"/>
      <c r="E45" s="60"/>
      <c r="F45" s="26"/>
      <c r="G45" s="26"/>
      <c r="H45" s="26"/>
      <c r="I45" s="26"/>
      <c r="J45" s="26"/>
      <c r="K45" s="26"/>
      <c r="L45" s="35"/>
    </row>
    <row r="46" spans="2:13" ht="28.5" customHeight="1" x14ac:dyDescent="0.25">
      <c r="B46" s="6"/>
      <c r="C46" s="9" t="s">
        <v>90</v>
      </c>
      <c r="D46" s="49"/>
      <c r="E46" s="117" t="s">
        <v>84</v>
      </c>
      <c r="F46" s="4">
        <f>$D$46*F45</f>
        <v>0</v>
      </c>
      <c r="G46" s="4">
        <f t="shared" ref="G46:K46" si="8">$D$46*G45</f>
        <v>0</v>
      </c>
      <c r="H46" s="4">
        <f t="shared" si="8"/>
        <v>0</v>
      </c>
      <c r="I46" s="4">
        <f t="shared" si="8"/>
        <v>0</v>
      </c>
      <c r="J46" s="4">
        <f t="shared" si="8"/>
        <v>0</v>
      </c>
      <c r="K46" s="4">
        <f t="shared" si="8"/>
        <v>0</v>
      </c>
      <c r="L46" s="35"/>
    </row>
    <row r="47" spans="2:13" ht="9" customHeigh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5"/>
    </row>
    <row r="48" spans="2:13" ht="32.25" customHeight="1" x14ac:dyDescent="0.25">
      <c r="B48" s="106" t="s">
        <v>20</v>
      </c>
      <c r="C48" s="2"/>
      <c r="D48" s="147" t="s">
        <v>92</v>
      </c>
      <c r="E48" s="148"/>
      <c r="F48" s="30" t="s">
        <v>1</v>
      </c>
      <c r="L48" s="35"/>
    </row>
    <row r="49" spans="2:13" ht="24.95" customHeight="1" x14ac:dyDescent="0.25">
      <c r="B49" s="6"/>
      <c r="C49" s="9" t="s">
        <v>22</v>
      </c>
      <c r="D49" s="49"/>
      <c r="E49" s="60"/>
      <c r="F49" s="26"/>
      <c r="G49" s="27"/>
      <c r="H49" s="27"/>
      <c r="I49" s="27"/>
      <c r="J49" s="27"/>
      <c r="K49" s="27"/>
      <c r="L49" s="35"/>
      <c r="M49" s="1"/>
    </row>
    <row r="50" spans="2:13" ht="24.95" customHeight="1" x14ac:dyDescent="0.25">
      <c r="B50" s="6"/>
      <c r="C50" s="16" t="s">
        <v>11</v>
      </c>
      <c r="D50" s="49"/>
      <c r="E50" s="117" t="s">
        <v>84</v>
      </c>
      <c r="F50" s="4">
        <f>$D$50*F49</f>
        <v>0</v>
      </c>
      <c r="G50" s="24"/>
      <c r="H50" s="24"/>
      <c r="I50" s="24"/>
      <c r="J50" s="24"/>
      <c r="K50" s="24"/>
      <c r="L50" s="1"/>
    </row>
    <row r="51" spans="2:13" ht="9" customHeight="1" x14ac:dyDescent="0.25">
      <c r="D51"/>
      <c r="E51"/>
      <c r="F51"/>
      <c r="G51"/>
      <c r="H51"/>
      <c r="I51"/>
      <c r="J51"/>
      <c r="K51"/>
      <c r="L51" s="1"/>
    </row>
    <row r="52" spans="2:13" ht="24.95" customHeight="1" x14ac:dyDescent="0.25">
      <c r="B52" s="6"/>
      <c r="C52" s="17" t="s">
        <v>16</v>
      </c>
      <c r="D52" s="112">
        <f>SUM(D44:D50)</f>
        <v>0</v>
      </c>
      <c r="E52" s="118" t="s">
        <v>68</v>
      </c>
      <c r="F52" s="111">
        <f>F50+F46</f>
        <v>0</v>
      </c>
      <c r="G52" s="111">
        <f>G46</f>
        <v>0</v>
      </c>
      <c r="H52" s="111">
        <f t="shared" ref="H52:K52" si="9">H46</f>
        <v>0</v>
      </c>
      <c r="I52" s="111">
        <f t="shared" si="9"/>
        <v>0</v>
      </c>
      <c r="J52" s="111">
        <f t="shared" si="9"/>
        <v>0</v>
      </c>
      <c r="K52" s="111">
        <f t="shared" si="9"/>
        <v>0</v>
      </c>
      <c r="L52" s="1"/>
    </row>
    <row r="53" spans="2:13" ht="9" customHeight="1" x14ac:dyDescent="0.25">
      <c r="D53"/>
      <c r="E53"/>
      <c r="F53"/>
      <c r="G53"/>
      <c r="H53"/>
      <c r="I53"/>
      <c r="J53"/>
      <c r="K53"/>
      <c r="L53" s="1"/>
    </row>
    <row r="54" spans="2:13" ht="24.95" customHeight="1" x14ac:dyDescent="0.25">
      <c r="B54" s="144"/>
      <c r="C54" s="144"/>
      <c r="D54" s="145"/>
      <c r="E54" s="42"/>
      <c r="F54" s="3"/>
      <c r="G54" s="30"/>
      <c r="H54" s="30"/>
      <c r="I54" s="30"/>
      <c r="J54" s="30"/>
      <c r="K54" s="30"/>
    </row>
    <row r="55" spans="2:13" ht="24.95" customHeight="1" x14ac:dyDescent="0.25">
      <c r="B55" s="6"/>
      <c r="C55" s="89" t="s">
        <v>10</v>
      </c>
      <c r="D55" s="56">
        <f t="shared" ref="D55:K55" si="10">D50+D46+D39+D35+D19+D15+D11</f>
        <v>0</v>
      </c>
      <c r="E55" s="114"/>
      <c r="F55" s="48">
        <f t="shared" si="10"/>
        <v>0</v>
      </c>
      <c r="G55" s="48">
        <f t="shared" si="10"/>
        <v>0</v>
      </c>
      <c r="H55" s="139">
        <f t="shared" si="10"/>
        <v>0</v>
      </c>
      <c r="I55" s="48">
        <f t="shared" si="10"/>
        <v>0</v>
      </c>
      <c r="J55" s="48">
        <f t="shared" si="10"/>
        <v>0</v>
      </c>
      <c r="K55" s="48">
        <f t="shared" si="10"/>
        <v>0</v>
      </c>
      <c r="L55" s="103"/>
    </row>
    <row r="56" spans="2:13" x14ac:dyDescent="0.25">
      <c r="D56"/>
      <c r="E56"/>
      <c r="F56"/>
      <c r="G56"/>
      <c r="H56"/>
      <c r="I56"/>
      <c r="J56"/>
      <c r="K56"/>
    </row>
    <row r="57" spans="2:13" ht="45" x14ac:dyDescent="0.25">
      <c r="C57" t="s">
        <v>23</v>
      </c>
      <c r="D57" s="102" t="s">
        <v>29</v>
      </c>
      <c r="E57" s="102"/>
      <c r="F57" s="102"/>
    </row>
    <row r="58" spans="2:13" x14ac:dyDescent="0.25">
      <c r="C58" s="34" t="s">
        <v>24</v>
      </c>
      <c r="D58" s="39"/>
      <c r="E58" s="39"/>
    </row>
    <row r="59" spans="2:13" x14ac:dyDescent="0.25">
      <c r="C59" t="s">
        <v>25</v>
      </c>
      <c r="D59" s="39"/>
      <c r="E59" s="39"/>
    </row>
    <row r="60" spans="2:13" x14ac:dyDescent="0.25">
      <c r="C60" t="s">
        <v>26</v>
      </c>
      <c r="D60" s="39"/>
      <c r="E60" s="39"/>
    </row>
    <row r="61" spans="2:13" x14ac:dyDescent="0.25">
      <c r="C61" t="s">
        <v>27</v>
      </c>
      <c r="D61" s="39"/>
      <c r="E61" s="39"/>
    </row>
    <row r="62" spans="2:13" x14ac:dyDescent="0.25">
      <c r="C62" s="33" t="s">
        <v>28</v>
      </c>
      <c r="D62" s="47">
        <f>SUM(D58:D61)</f>
        <v>0</v>
      </c>
      <c r="E62" s="47"/>
    </row>
    <row r="64" spans="2:13" x14ac:dyDescent="0.25">
      <c r="C64" t="s">
        <v>30</v>
      </c>
      <c r="D64" s="32" t="s">
        <v>44</v>
      </c>
      <c r="F64" s="32" t="s">
        <v>45</v>
      </c>
    </row>
    <row r="65" spans="3:6" x14ac:dyDescent="0.25">
      <c r="C65" t="s">
        <v>31</v>
      </c>
      <c r="D65" s="24">
        <f>F19+F15</f>
        <v>0</v>
      </c>
      <c r="E65" s="24"/>
    </row>
    <row r="66" spans="3:6" x14ac:dyDescent="0.25">
      <c r="C66" t="s">
        <v>32</v>
      </c>
      <c r="D66" s="24">
        <f>F9</f>
        <v>0</v>
      </c>
      <c r="E66" s="24"/>
    </row>
    <row r="67" spans="3:6" x14ac:dyDescent="0.25">
      <c r="C67" t="s">
        <v>101</v>
      </c>
      <c r="D67" s="24">
        <f>F10</f>
        <v>0</v>
      </c>
      <c r="E67" s="24"/>
    </row>
    <row r="68" spans="3:6" x14ac:dyDescent="0.25">
      <c r="C68" t="s">
        <v>102</v>
      </c>
      <c r="D68" s="24">
        <f>F11</f>
        <v>0</v>
      </c>
      <c r="E68" s="24"/>
    </row>
    <row r="69" spans="3:6" x14ac:dyDescent="0.25">
      <c r="C69" t="s">
        <v>33</v>
      </c>
      <c r="D69" s="24">
        <f>F39+F35</f>
        <v>0</v>
      </c>
      <c r="E69" s="24"/>
    </row>
    <row r="70" spans="3:6" x14ac:dyDescent="0.25">
      <c r="C70" t="s">
        <v>34</v>
      </c>
      <c r="D70" s="24">
        <f>F50+F46</f>
        <v>0</v>
      </c>
      <c r="E70" s="24"/>
    </row>
    <row r="71" spans="3:6" x14ac:dyDescent="0.25">
      <c r="C71" t="s">
        <v>35</v>
      </c>
      <c r="D71" s="24">
        <f>G55</f>
        <v>0</v>
      </c>
      <c r="E71" s="24"/>
    </row>
    <row r="72" spans="3:6" x14ac:dyDescent="0.25">
      <c r="C72" t="s">
        <v>36</v>
      </c>
      <c r="D72" s="24">
        <f>H55</f>
        <v>0</v>
      </c>
      <c r="E72" s="24"/>
    </row>
    <row r="73" spans="3:6" x14ac:dyDescent="0.25">
      <c r="C73" t="s">
        <v>37</v>
      </c>
      <c r="D73" s="24">
        <f>I55</f>
        <v>0</v>
      </c>
      <c r="E73" s="24"/>
    </row>
    <row r="74" spans="3:6" x14ac:dyDescent="0.25">
      <c r="C74" t="s">
        <v>38</v>
      </c>
      <c r="D74" s="24">
        <f>J55</f>
        <v>0</v>
      </c>
      <c r="E74" s="24"/>
    </row>
    <row r="75" spans="3:6" x14ac:dyDescent="0.25">
      <c r="C75" t="s">
        <v>39</v>
      </c>
      <c r="D75" s="24">
        <f>K55</f>
        <v>0</v>
      </c>
      <c r="E75" s="24"/>
    </row>
    <row r="76" spans="3:6" x14ac:dyDescent="0.25">
      <c r="C76" t="s">
        <v>40</v>
      </c>
      <c r="F76" s="39">
        <f>D58</f>
        <v>0</v>
      </c>
    </row>
    <row r="77" spans="3:6" x14ac:dyDescent="0.25">
      <c r="C77" t="s">
        <v>41</v>
      </c>
      <c r="F77" s="39">
        <f>D60</f>
        <v>0</v>
      </c>
    </row>
    <row r="78" spans="3:6" x14ac:dyDescent="0.25">
      <c r="C78" t="s">
        <v>42</v>
      </c>
      <c r="F78" s="39">
        <f>D61</f>
        <v>0</v>
      </c>
    </row>
    <row r="79" spans="3:6" x14ac:dyDescent="0.25">
      <c r="C79" t="s">
        <v>46</v>
      </c>
      <c r="F79" s="39">
        <f>D59</f>
        <v>0</v>
      </c>
    </row>
    <row r="80" spans="3:6" x14ac:dyDescent="0.25">
      <c r="C80" t="s">
        <v>43</v>
      </c>
      <c r="F80" s="39"/>
    </row>
    <row r="81" spans="3:6" x14ac:dyDescent="0.25">
      <c r="C81" t="s">
        <v>43</v>
      </c>
      <c r="F81" s="39"/>
    </row>
    <row r="82" spans="3:6" x14ac:dyDescent="0.25">
      <c r="D82" s="24">
        <f>SUM(D65:D81)</f>
        <v>0</v>
      </c>
      <c r="E82" s="24"/>
      <c r="F82" s="39"/>
    </row>
  </sheetData>
  <mergeCells count="13">
    <mergeCell ref="B16:K16"/>
    <mergeCell ref="G1:K1"/>
    <mergeCell ref="C2:D2"/>
    <mergeCell ref="C3:D3"/>
    <mergeCell ref="D5:E5"/>
    <mergeCell ref="D13:E13"/>
    <mergeCell ref="B54:D54"/>
    <mergeCell ref="D17:E17"/>
    <mergeCell ref="D33:E33"/>
    <mergeCell ref="C36:K36"/>
    <mergeCell ref="D37:E37"/>
    <mergeCell ref="D44:E44"/>
    <mergeCell ref="D48:E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18"/>
  <sheetViews>
    <sheetView workbookViewId="0">
      <selection activeCell="H41" sqref="H41"/>
    </sheetView>
  </sheetViews>
  <sheetFormatPr defaultRowHeight="15" x14ac:dyDescent="0.25"/>
  <cols>
    <col min="3" max="3" width="39.5703125" customWidth="1"/>
    <col min="4" max="4" width="15.7109375" customWidth="1"/>
    <col min="5" max="5" width="12" bestFit="1" customWidth="1"/>
    <col min="6" max="10" width="11" bestFit="1" customWidth="1"/>
    <col min="11" max="14" width="9.5703125" bestFit="1" customWidth="1"/>
  </cols>
  <sheetData>
    <row r="1" spans="2:14" ht="23.25" x14ac:dyDescent="0.35">
      <c r="B1" s="133" t="s">
        <v>93</v>
      </c>
      <c r="C1" s="33"/>
    </row>
    <row r="2" spans="2:14" ht="30" x14ac:dyDescent="0.25">
      <c r="B2" s="25" t="s">
        <v>21</v>
      </c>
      <c r="C2" s="16"/>
      <c r="D2" s="5" t="s">
        <v>77</v>
      </c>
      <c r="E2" s="30" t="s">
        <v>1</v>
      </c>
      <c r="F2" s="30" t="s">
        <v>2</v>
      </c>
      <c r="G2" s="130" t="s">
        <v>3</v>
      </c>
      <c r="H2" s="30" t="s">
        <v>4</v>
      </c>
      <c r="I2" s="30" t="s">
        <v>5</v>
      </c>
      <c r="J2" s="30" t="s">
        <v>6</v>
      </c>
    </row>
    <row r="3" spans="2:14" ht="30" x14ac:dyDescent="0.25">
      <c r="B3" s="18"/>
      <c r="C3" s="9" t="s">
        <v>19</v>
      </c>
      <c r="D3" s="3"/>
      <c r="E3" s="26">
        <v>0.35</v>
      </c>
      <c r="F3" s="26">
        <v>0.2</v>
      </c>
      <c r="G3" s="134">
        <v>0.1</v>
      </c>
      <c r="H3" s="26">
        <v>0.1</v>
      </c>
      <c r="I3" s="26">
        <v>0.1</v>
      </c>
      <c r="J3" s="26">
        <v>0.15</v>
      </c>
    </row>
    <row r="4" spans="2:14" x14ac:dyDescent="0.25">
      <c r="B4" s="6"/>
      <c r="C4" s="9" t="s">
        <v>71</v>
      </c>
      <c r="D4" s="3">
        <v>45.25</v>
      </c>
      <c r="E4" s="4">
        <f>D4*E3</f>
        <v>15.837499999999999</v>
      </c>
      <c r="F4" s="4">
        <v>9.0399999999999991</v>
      </c>
      <c r="G4" s="132">
        <f>D4*G3</f>
        <v>4.5250000000000004</v>
      </c>
      <c r="H4" s="4">
        <f>D4*H3</f>
        <v>4.5250000000000004</v>
      </c>
      <c r="I4" s="4">
        <f>D4*I3</f>
        <v>4.5250000000000004</v>
      </c>
      <c r="J4" s="4">
        <f>D4*J3</f>
        <v>6.7874999999999996</v>
      </c>
    </row>
    <row r="5" spans="2:14" x14ac:dyDescent="0.25">
      <c r="B5" s="18"/>
      <c r="C5" s="9" t="s">
        <v>72</v>
      </c>
      <c r="D5" s="3">
        <f>20.08+60.24</f>
        <v>80.319999999999993</v>
      </c>
      <c r="E5" s="4">
        <f>D5*E3</f>
        <v>28.111999999999995</v>
      </c>
      <c r="F5" s="4">
        <f>D5*F3</f>
        <v>16.064</v>
      </c>
      <c r="G5" s="132">
        <f>D5*G3</f>
        <v>8.032</v>
      </c>
      <c r="H5" s="4">
        <f>D5*H3</f>
        <v>8.032</v>
      </c>
      <c r="I5" s="4">
        <f>D5*I3</f>
        <v>8.032</v>
      </c>
      <c r="J5" s="4">
        <f>D5*J3</f>
        <v>12.047999999999998</v>
      </c>
      <c r="K5" s="91"/>
      <c r="L5" s="91"/>
      <c r="M5" s="91"/>
      <c r="N5" s="91"/>
    </row>
    <row r="6" spans="2:14" ht="30" x14ac:dyDescent="0.25">
      <c r="B6" s="6"/>
      <c r="C6" s="9" t="s">
        <v>94</v>
      </c>
      <c r="D6" s="3">
        <v>5.4</v>
      </c>
      <c r="E6" s="4">
        <f>$D$6*E3</f>
        <v>1.89</v>
      </c>
      <c r="F6" s="4">
        <f t="shared" ref="F6:J6" si="0">$D$6*F3</f>
        <v>1.08</v>
      </c>
      <c r="G6" s="132">
        <f t="shared" si="0"/>
        <v>0.54</v>
      </c>
      <c r="H6" s="4">
        <f t="shared" si="0"/>
        <v>0.54</v>
      </c>
      <c r="I6" s="4">
        <f t="shared" si="0"/>
        <v>0.54</v>
      </c>
      <c r="J6" s="4">
        <f t="shared" si="0"/>
        <v>0.81</v>
      </c>
    </row>
    <row r="7" spans="2:14" x14ac:dyDescent="0.25">
      <c r="B7" s="6"/>
      <c r="C7" s="38" t="s">
        <v>8</v>
      </c>
      <c r="D7" s="90">
        <f>SUM(D4:D6)</f>
        <v>130.97</v>
      </c>
      <c r="E7" s="90">
        <f t="shared" ref="E7:J7" si="1">SUM(E4:E6)</f>
        <v>45.839499999999994</v>
      </c>
      <c r="F7" s="90">
        <f t="shared" si="1"/>
        <v>26.183999999999997</v>
      </c>
      <c r="G7" s="132">
        <f t="shared" si="1"/>
        <v>13.097000000000001</v>
      </c>
      <c r="H7" s="90">
        <f t="shared" si="1"/>
        <v>13.097000000000001</v>
      </c>
      <c r="I7" s="90">
        <f t="shared" si="1"/>
        <v>13.097000000000001</v>
      </c>
      <c r="J7" s="90">
        <f t="shared" si="1"/>
        <v>19.645499999999995</v>
      </c>
    </row>
    <row r="8" spans="2:14" x14ac:dyDescent="0.25">
      <c r="E8" s="1"/>
      <c r="F8" s="1"/>
      <c r="G8" s="1"/>
      <c r="H8" s="1"/>
      <c r="I8" s="1"/>
      <c r="J8" s="1"/>
    </row>
    <row r="9" spans="2:14" ht="30" x14ac:dyDescent="0.25">
      <c r="B9" s="25" t="s">
        <v>20</v>
      </c>
      <c r="C9" s="16"/>
      <c r="D9" s="5" t="s">
        <v>77</v>
      </c>
      <c r="E9" s="30" t="s">
        <v>1</v>
      </c>
    </row>
    <row r="10" spans="2:14" ht="15.75" x14ac:dyDescent="0.25">
      <c r="B10" s="18"/>
      <c r="C10" s="9" t="s">
        <v>22</v>
      </c>
      <c r="D10" s="3"/>
      <c r="E10" s="26">
        <v>1</v>
      </c>
    </row>
    <row r="11" spans="2:14" x14ac:dyDescent="0.25">
      <c r="B11" s="18"/>
      <c r="C11" s="9" t="s">
        <v>73</v>
      </c>
      <c r="D11" s="3">
        <f>9.6+19.2</f>
        <v>28.799999999999997</v>
      </c>
      <c r="E11" s="3">
        <f>D11*E10</f>
        <v>28.799999999999997</v>
      </c>
    </row>
    <row r="12" spans="2:14" x14ac:dyDescent="0.25">
      <c r="B12" s="18"/>
      <c r="C12" s="9" t="s">
        <v>74</v>
      </c>
      <c r="D12" s="3">
        <v>0</v>
      </c>
      <c r="E12" s="3">
        <f>D12*E10</f>
        <v>0</v>
      </c>
    </row>
    <row r="13" spans="2:14" x14ac:dyDescent="0.25">
      <c r="B13" s="18"/>
      <c r="C13" s="15" t="s">
        <v>75</v>
      </c>
      <c r="D13" s="20">
        <f>12.8+51.2</f>
        <v>64</v>
      </c>
      <c r="E13" s="20">
        <f>D13*E10</f>
        <v>64</v>
      </c>
    </row>
    <row r="14" spans="2:14" ht="30" x14ac:dyDescent="0.25">
      <c r="B14" s="18"/>
      <c r="C14" s="9" t="s">
        <v>76</v>
      </c>
      <c r="D14" s="20">
        <f>21.6-5.4</f>
        <v>16.200000000000003</v>
      </c>
      <c r="E14" s="20">
        <f>21.6-5.4</f>
        <v>16.200000000000003</v>
      </c>
    </row>
    <row r="15" spans="2:14" x14ac:dyDescent="0.25">
      <c r="B15" s="6"/>
      <c r="C15" s="38" t="s">
        <v>9</v>
      </c>
      <c r="D15" s="90">
        <f>SUM(D11:D14)</f>
        <v>109</v>
      </c>
      <c r="E15" s="90">
        <f>SUM(E11:E14)</f>
        <v>109</v>
      </c>
    </row>
    <row r="17" spans="2:10" ht="45" x14ac:dyDescent="0.25">
      <c r="B17" s="18"/>
      <c r="C17" s="15"/>
      <c r="D17" s="92" t="s">
        <v>79</v>
      </c>
      <c r="E17" s="30" t="s">
        <v>1</v>
      </c>
      <c r="F17" s="30" t="s">
        <v>2</v>
      </c>
      <c r="G17" s="130" t="s">
        <v>3</v>
      </c>
      <c r="H17" s="30" t="s">
        <v>4</v>
      </c>
      <c r="I17" s="30" t="s">
        <v>5</v>
      </c>
      <c r="J17" s="30" t="s">
        <v>6</v>
      </c>
    </row>
    <row r="18" spans="2:10" x14ac:dyDescent="0.25">
      <c r="B18" s="13"/>
      <c r="C18" s="136" t="s">
        <v>78</v>
      </c>
      <c r="D18" s="90">
        <f>D15+D7</f>
        <v>239.97</v>
      </c>
      <c r="E18" s="90">
        <f>E15+E7</f>
        <v>154.83949999999999</v>
      </c>
      <c r="F18" s="90">
        <f>F7</f>
        <v>26.183999999999997</v>
      </c>
      <c r="G18" s="135">
        <f>G7</f>
        <v>13.097000000000001</v>
      </c>
      <c r="H18" s="90">
        <f>H7</f>
        <v>13.097000000000001</v>
      </c>
      <c r="I18" s="90">
        <f>I7</f>
        <v>13.097000000000001</v>
      </c>
      <c r="J18" s="90">
        <f>J7</f>
        <v>19.645499999999995</v>
      </c>
    </row>
  </sheetData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"/>
  <sheetViews>
    <sheetView workbookViewId="0">
      <selection activeCell="G10" sqref="G10"/>
    </sheetView>
  </sheetViews>
  <sheetFormatPr defaultRowHeight="15" x14ac:dyDescent="0.25"/>
  <cols>
    <col min="3" max="3" width="39.5703125" customWidth="1"/>
    <col min="4" max="4" width="15.7109375" customWidth="1"/>
    <col min="5" max="5" width="12" bestFit="1" customWidth="1"/>
    <col min="6" max="10" width="11" bestFit="1" customWidth="1"/>
    <col min="11" max="14" width="9.5703125" bestFit="1" customWidth="1"/>
  </cols>
  <sheetData>
    <row r="1" spans="2:14" ht="23.25" x14ac:dyDescent="0.35">
      <c r="B1" s="133" t="s">
        <v>93</v>
      </c>
      <c r="C1" s="33"/>
    </row>
    <row r="2" spans="2:14" ht="30" x14ac:dyDescent="0.25">
      <c r="B2" s="25" t="s">
        <v>21</v>
      </c>
      <c r="C2" s="16"/>
      <c r="D2" s="5" t="s">
        <v>77</v>
      </c>
      <c r="E2" s="30"/>
      <c r="F2" s="30"/>
      <c r="G2" s="30"/>
      <c r="H2" s="30"/>
      <c r="I2" s="30"/>
      <c r="J2" s="30"/>
    </row>
    <row r="3" spans="2:14" ht="30" x14ac:dyDescent="0.25">
      <c r="B3" s="18"/>
      <c r="C3" s="9" t="s">
        <v>19</v>
      </c>
      <c r="D3" s="3"/>
      <c r="E3" s="26"/>
      <c r="F3" s="26"/>
      <c r="G3" s="26"/>
      <c r="H3" s="26"/>
      <c r="I3" s="26"/>
      <c r="J3" s="26"/>
    </row>
    <row r="4" spans="2:14" x14ac:dyDescent="0.25">
      <c r="B4" s="6"/>
      <c r="C4" s="9" t="s">
        <v>98</v>
      </c>
      <c r="D4" s="3">
        <v>0</v>
      </c>
      <c r="E4" s="4">
        <f>$D$4*E3</f>
        <v>0</v>
      </c>
      <c r="F4" s="4">
        <f t="shared" ref="F4:J4" si="0">$D$4*F3</f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</row>
    <row r="5" spans="2:14" x14ac:dyDescent="0.25">
      <c r="B5" s="18"/>
      <c r="C5" s="9" t="s">
        <v>98</v>
      </c>
      <c r="D5" s="3">
        <v>0</v>
      </c>
      <c r="E5" s="4">
        <f>$D$5*E3</f>
        <v>0</v>
      </c>
      <c r="F5" s="4">
        <f t="shared" ref="F5:J5" si="1">$D$5*F3</f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91"/>
      <c r="L5" s="91"/>
      <c r="M5" s="91"/>
      <c r="N5" s="91"/>
    </row>
    <row r="6" spans="2:14" ht="30" x14ac:dyDescent="0.25">
      <c r="B6" s="6"/>
      <c r="C6" s="9" t="s">
        <v>97</v>
      </c>
      <c r="D6" s="3">
        <v>0</v>
      </c>
      <c r="E6" s="4">
        <f>$D$6*E3</f>
        <v>0</v>
      </c>
      <c r="F6" s="4">
        <f t="shared" ref="F6:J6" si="2">$D$6*F3</f>
        <v>0</v>
      </c>
      <c r="G6" s="4">
        <f t="shared" si="2"/>
        <v>0</v>
      </c>
      <c r="H6" s="4">
        <f t="shared" si="2"/>
        <v>0</v>
      </c>
      <c r="I6" s="4">
        <f t="shared" si="2"/>
        <v>0</v>
      </c>
      <c r="J6" s="4">
        <f t="shared" si="2"/>
        <v>0</v>
      </c>
    </row>
    <row r="7" spans="2:14" x14ac:dyDescent="0.25">
      <c r="B7" s="6"/>
      <c r="C7" s="38" t="s">
        <v>8</v>
      </c>
      <c r="D7" s="90">
        <f t="shared" ref="D7:J7" si="3">SUM(D4:D6)</f>
        <v>0</v>
      </c>
      <c r="E7" s="90">
        <f t="shared" si="3"/>
        <v>0</v>
      </c>
      <c r="F7" s="90">
        <f t="shared" si="3"/>
        <v>0</v>
      </c>
      <c r="G7" s="90">
        <f t="shared" si="3"/>
        <v>0</v>
      </c>
      <c r="H7" s="90">
        <f t="shared" si="3"/>
        <v>0</v>
      </c>
      <c r="I7" s="90">
        <f t="shared" si="3"/>
        <v>0</v>
      </c>
      <c r="J7" s="90">
        <f t="shared" si="3"/>
        <v>0</v>
      </c>
    </row>
    <row r="8" spans="2:14" x14ac:dyDescent="0.25">
      <c r="E8" s="1"/>
      <c r="F8" s="1"/>
      <c r="G8" s="1"/>
      <c r="H8" s="1"/>
      <c r="I8" s="1"/>
      <c r="J8" s="1"/>
    </row>
    <row r="9" spans="2:14" ht="30" x14ac:dyDescent="0.25">
      <c r="B9" s="25" t="s">
        <v>20</v>
      </c>
      <c r="C9" s="16"/>
      <c r="D9" s="5" t="s">
        <v>77</v>
      </c>
      <c r="E9" s="30" t="s">
        <v>1</v>
      </c>
    </row>
    <row r="10" spans="2:14" ht="15.75" x14ac:dyDescent="0.25">
      <c r="B10" s="18"/>
      <c r="C10" s="9" t="s">
        <v>22</v>
      </c>
      <c r="D10" s="3"/>
      <c r="E10" s="26"/>
    </row>
    <row r="11" spans="2:14" x14ac:dyDescent="0.25">
      <c r="B11" s="18"/>
      <c r="C11" s="9" t="s">
        <v>99</v>
      </c>
      <c r="D11" s="3">
        <v>0</v>
      </c>
      <c r="E11" s="3">
        <f>$D$11*E10</f>
        <v>0</v>
      </c>
    </row>
    <row r="12" spans="2:14" x14ac:dyDescent="0.25">
      <c r="B12" s="18"/>
      <c r="C12" s="9" t="s">
        <v>99</v>
      </c>
      <c r="D12" s="3">
        <v>0</v>
      </c>
      <c r="E12" s="3">
        <f>$D$12*E10</f>
        <v>0</v>
      </c>
    </row>
    <row r="13" spans="2:14" x14ac:dyDescent="0.25">
      <c r="B13" s="18"/>
      <c r="C13" s="9" t="s">
        <v>99</v>
      </c>
      <c r="D13" s="3">
        <v>0</v>
      </c>
      <c r="E13" s="20">
        <f>$D$13*E10</f>
        <v>0</v>
      </c>
    </row>
    <row r="14" spans="2:14" ht="30" x14ac:dyDescent="0.25">
      <c r="B14" s="18"/>
      <c r="C14" s="9" t="s">
        <v>76</v>
      </c>
      <c r="D14" s="20">
        <v>0</v>
      </c>
      <c r="E14" s="20">
        <f>$D$14*E10</f>
        <v>0</v>
      </c>
    </row>
    <row r="15" spans="2:14" x14ac:dyDescent="0.25">
      <c r="B15" s="6"/>
      <c r="C15" s="38" t="s">
        <v>9</v>
      </c>
      <c r="D15" s="90">
        <f>SUM(D11:D14)</f>
        <v>0</v>
      </c>
      <c r="E15" s="90">
        <f>SUM(E11:E14)</f>
        <v>0</v>
      </c>
    </row>
    <row r="17" spans="2:10" ht="45" x14ac:dyDescent="0.25">
      <c r="B17" s="18"/>
      <c r="C17" s="15"/>
      <c r="D17" s="92" t="s">
        <v>79</v>
      </c>
      <c r="E17" s="30"/>
      <c r="F17" s="30"/>
      <c r="G17" s="30"/>
      <c r="H17" s="30"/>
      <c r="I17" s="30"/>
      <c r="J17" s="30"/>
    </row>
    <row r="18" spans="2:10" x14ac:dyDescent="0.25">
      <c r="B18" s="13"/>
      <c r="C18" s="136" t="s">
        <v>78</v>
      </c>
      <c r="D18" s="90">
        <f>D15+D7</f>
        <v>0</v>
      </c>
      <c r="E18" s="90">
        <f>E15+E7</f>
        <v>0</v>
      </c>
      <c r="F18" s="90">
        <f>F7</f>
        <v>0</v>
      </c>
      <c r="G18" s="90">
        <f>G7</f>
        <v>0</v>
      </c>
      <c r="H18" s="90">
        <f>H7</f>
        <v>0</v>
      </c>
      <c r="I18" s="90">
        <f>I7</f>
        <v>0</v>
      </c>
      <c r="J18" s="90">
        <f>J7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Appendix A Ex</vt:lpstr>
      <vt:lpstr>Appendix A Template</vt:lpstr>
      <vt:lpstr>Appendix B Example</vt:lpstr>
      <vt:lpstr>Appendix B Template</vt:lpstr>
      <vt:lpstr>Whos Where Large Parish Ex</vt:lpstr>
      <vt:lpstr>Who's Where Template</vt:lpstr>
      <vt:lpstr>'Appendix A Ex'!Print_Area</vt:lpstr>
      <vt:lpstr>'Appendix B Example'!Print_Area</vt:lpstr>
      <vt:lpstr>'Whos Where Large Parish 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Hacker, Carly</dc:creator>
  <cp:lastModifiedBy>Redinger, Timothy</cp:lastModifiedBy>
  <cp:lastPrinted>2022-07-08T15:34:26Z</cp:lastPrinted>
  <dcterms:created xsi:type="dcterms:W3CDTF">2022-06-29T16:24:27Z</dcterms:created>
  <dcterms:modified xsi:type="dcterms:W3CDTF">2023-08-08T18:16:21Z</dcterms:modified>
</cp:coreProperties>
</file>